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52" windowHeight="9555" tabRatio="899"/>
  </bookViews>
  <sheets>
    <sheet name="季度报表（纵版）" sheetId="6" r:id="rId1"/>
    <sheet name="年度报表（纵版）" sheetId="7" state="hidden" r:id="rId2"/>
    <sheet name="地区投向、行业投向（纵版）" sheetId="9" r:id="rId3"/>
    <sheet name="设备更新投放（纵版）" sheetId="10" r:id="rId4"/>
    <sheet name="季度报表（横版）" sheetId="5" r:id="rId5"/>
    <sheet name="年度报表（横版）" sheetId="8" state="hidden" r:id="rId6"/>
    <sheet name="地区投向、行业投向（横版）勿动" sheetId="11" r:id="rId7"/>
    <sheet name="设备更新投放（横版）勿动" sheetId="12" r:id="rId8"/>
    <sheet name="主要名词解释" sheetId="2" r:id="rId9"/>
  </sheets>
  <definedNames>
    <definedName name="_xlnm._FilterDatabase" localSheetId="4" hidden="1">'季度报表（横版）'!$A$3:$EH$6</definedName>
    <definedName name="_xlnm._FilterDatabase" localSheetId="5" hidden="1">'年度报表（横版）'!$A$3:$GT$6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kylin</author>
  </authors>
  <commentList>
    <comment ref="A4" authorId="0">
      <text>
        <r>
          <rPr>
            <sz val="9"/>
            <rFont val="宋体"/>
            <charset val="134"/>
          </rPr>
          <t>请输入企业最新名称全称;如有括号，请使用全角输入</t>
        </r>
      </text>
    </comment>
    <comment ref="A8" authorId="0">
      <text>
        <r>
          <rPr>
            <b/>
            <sz val="9"/>
            <rFont val="宋体"/>
            <charset val="134"/>
          </rPr>
          <t>境外包括港澳台和其他外国国家和地区</t>
        </r>
      </text>
    </comment>
    <comment ref="A9" authorId="0">
      <text>
        <r>
          <rPr>
            <sz val="9"/>
            <rFont val="宋体"/>
            <charset val="134"/>
          </rPr>
          <t>股权结构穿透至最高层级，如果是央企或地方国企控股，则填写做高层级央企或地方国企名称，如“XX集团有限公司”，如果是民企控股则填写至最高层级非自然人机构</t>
        </r>
      </text>
    </comment>
    <comment ref="A34" authorId="0">
      <text>
        <r>
          <rPr>
            <sz val="9"/>
            <rFont val="宋体"/>
            <charset val="134"/>
          </rPr>
          <t>指总资产减去货币资金（现金和银行存款）和国债后的剩余资产</t>
        </r>
      </text>
    </comment>
    <comment ref="A37" authorId="0">
      <text>
        <r>
          <rPr>
            <sz val="9"/>
            <rFont val="宋体"/>
            <charset val="134"/>
          </rPr>
          <t>统计期间（本季度）内新开展的融资租赁业务对应向客户收取的利息与各项费用（不包括保证金）之和</t>
        </r>
      </text>
    </comment>
    <comment ref="A38" authorId="0">
      <text>
        <r>
          <rPr>
            <sz val="9"/>
            <rFont val="宋体"/>
            <charset val="134"/>
          </rPr>
          <t>统计期间（本季度）内新发放的融资租赁款的年化息费率（可用内部收益率计算）乘以相应的金额权重计算</t>
        </r>
      </text>
    </comment>
    <comment ref="A39" authorId="0">
      <text>
        <r>
          <rPr>
            <sz val="9"/>
            <rFont val="宋体"/>
            <charset val="134"/>
          </rPr>
          <t>包含计提的资产减值准备和一般风险准备（如有</t>
        </r>
      </text>
    </comment>
    <comment ref="A40" authorId="0">
      <text>
        <r>
          <rPr>
            <sz val="9"/>
            <rFont val="宋体"/>
            <charset val="134"/>
          </rPr>
          <t>本年度实际缴纳各项税收的累计发生额</t>
        </r>
      </text>
    </comment>
    <comment ref="A41" authorId="0">
      <text>
        <r>
          <rPr>
            <sz val="9"/>
            <rFont val="宋体"/>
            <charset val="134"/>
          </rPr>
          <t>本年度累计发生额</t>
        </r>
      </text>
    </comment>
  </commentList>
</comments>
</file>

<file path=xl/comments2.xml><?xml version="1.0" encoding="utf-8"?>
<comments xmlns="http://schemas.openxmlformats.org/spreadsheetml/2006/main">
  <authors>
    <author>kylin</author>
  </authors>
  <commentList>
    <comment ref="A4" authorId="0">
      <text>
        <r>
          <rPr>
            <sz val="9"/>
            <rFont val="宋体"/>
            <charset val="134"/>
          </rPr>
          <t>请输入企业最新名称全称;如有括号，请使用全角输入</t>
        </r>
      </text>
    </comment>
    <comment ref="A20" authorId="0">
      <text>
        <r>
          <rPr>
            <b/>
            <sz val="9"/>
            <rFont val="宋体"/>
            <charset val="134"/>
          </rPr>
          <t>境外包括港澳台和其他外国国家和地区</t>
        </r>
      </text>
    </comment>
    <comment ref="A21" authorId="0">
      <text>
        <r>
          <rPr>
            <sz val="9"/>
            <rFont val="宋体"/>
            <charset val="134"/>
          </rPr>
          <t>股权结构穿透至最高层级，如果是央企或地方国企控股，则填写做高层级央企或地方国企名称，如“XX集团有限公司”，如果是民企控股则填写至最高层级非自然人机构</t>
        </r>
      </text>
    </comment>
    <comment ref="A46" authorId="0">
      <text>
        <r>
          <rPr>
            <sz val="9"/>
            <rFont val="宋体"/>
            <charset val="134"/>
          </rPr>
          <t>指总资产减去货币资金（现金和银行存款）和国债后的剩余资产</t>
        </r>
      </text>
    </comment>
  </commentList>
</comments>
</file>

<file path=xl/comments3.xml><?xml version="1.0" encoding="utf-8"?>
<comments xmlns="http://schemas.openxmlformats.org/spreadsheetml/2006/main">
  <authors>
    <author>微软用户</author>
  </authors>
  <commentList>
    <comment ref="C3" authorId="0">
      <text>
        <r>
          <rPr>
            <b/>
            <sz val="9"/>
            <rFont val="宋体"/>
            <charset val="134"/>
          </rPr>
          <t>微软用户:</t>
        </r>
        <r>
          <rPr>
            <sz val="9"/>
            <rFont val="宋体"/>
            <charset val="134"/>
          </rPr>
          <t xml:space="preserve">
本次是一季度，情况特殊，C列和B列数值相同。</t>
        </r>
      </text>
    </comment>
  </commentList>
</comments>
</file>

<file path=xl/sharedStrings.xml><?xml version="1.0" encoding="utf-8"?>
<sst xmlns="http://schemas.openxmlformats.org/spreadsheetml/2006/main" count="1709" uniqueCount="1008">
  <si>
    <t>融资租赁公司非现场监管报表（2025年一季度）</t>
  </si>
  <si>
    <r>
      <rPr>
        <sz val="11"/>
        <rFont val="黑体"/>
        <charset val="134"/>
      </rPr>
      <t>重要提示：</t>
    </r>
    <r>
      <rPr>
        <sz val="11"/>
        <color rgb="FFFF0000"/>
        <rFont val="黑体"/>
        <charset val="134"/>
      </rPr>
      <t xml:space="preserve">
1.本报表所有期初数务必与上季度报表的期末数相同
2.此表格中的增加额和减少额需分别披露填报
  </t>
    </r>
    <r>
      <rPr>
        <sz val="11"/>
        <rFont val="黑体"/>
        <charset val="134"/>
      </rPr>
      <t>例：期初数100万元，本季度增加100万元，本季度减少50万元，期末数150万元
3.</t>
    </r>
    <r>
      <rPr>
        <sz val="11"/>
        <color rgb="FF7030A0"/>
        <rFont val="黑体"/>
        <charset val="134"/>
      </rPr>
      <t>紫色校验</t>
    </r>
    <r>
      <rPr>
        <sz val="11"/>
        <rFont val="黑体"/>
        <charset val="134"/>
      </rPr>
      <t>提示，需重点关注，确认信息无误即可报送；</t>
    </r>
    <r>
      <rPr>
        <sz val="11"/>
        <color rgb="FFFF0000"/>
        <rFont val="黑体"/>
        <charset val="134"/>
      </rPr>
      <t>红色校验</t>
    </r>
    <r>
      <rPr>
        <sz val="11"/>
        <rFont val="黑体"/>
        <charset val="134"/>
      </rPr>
      <t>提示，为逻辑错误，需更正后报送</t>
    </r>
  </si>
  <si>
    <r>
      <rPr>
        <sz val="11"/>
        <rFont val="黑体"/>
        <charset val="134"/>
      </rPr>
      <t>单 位：家、</t>
    </r>
    <r>
      <rPr>
        <b/>
        <sz val="11"/>
        <color rgb="FFFF0000"/>
        <rFont val="黑体"/>
        <charset val="134"/>
      </rPr>
      <t>万元</t>
    </r>
    <r>
      <rPr>
        <sz val="11"/>
        <rFont val="黑体"/>
        <charset val="134"/>
      </rPr>
      <t>、%</t>
    </r>
  </si>
  <si>
    <t>企业名称：</t>
  </si>
  <si>
    <t>xxx有限公司</t>
  </si>
  <si>
    <t>控股股东类型：</t>
  </si>
  <si>
    <t xml:space="preserve">  其中：控股股东名称</t>
  </si>
  <si>
    <t xml:space="preserve">        控股股东的控股比例</t>
  </si>
  <si>
    <t xml:space="preserve">        控股股东是否注册在境外</t>
  </si>
  <si>
    <t>实际控制人:</t>
  </si>
  <si>
    <t>项目</t>
  </si>
  <si>
    <t>期初数</t>
  </si>
  <si>
    <t>本季度增加</t>
  </si>
  <si>
    <t>本季度减少</t>
  </si>
  <si>
    <t>期末数</t>
  </si>
  <si>
    <t>注册资本</t>
  </si>
  <si>
    <t>实收资本</t>
  </si>
  <si>
    <t>总资产</t>
  </si>
  <si>
    <t xml:space="preserve">  其中：租赁资产</t>
  </si>
  <si>
    <t xml:space="preserve">          其中：经营租赁资产</t>
  </si>
  <si>
    <t xml:space="preserve">                  其中：天津市内客户业务</t>
  </si>
  <si>
    <t xml:space="preserve">                        天津市外客户业务</t>
  </si>
  <si>
    <t xml:space="preserve">                融资租赁资产</t>
  </si>
  <si>
    <t xml:space="preserve">          其中：融资租赁资产</t>
  </si>
  <si>
    <t xml:space="preserve">                  其中：直接租赁资产</t>
  </si>
  <si>
    <t xml:space="preserve">                          其中：天津市内客户业务</t>
  </si>
  <si>
    <t xml:space="preserve">                                天津市外客户业务</t>
  </si>
  <si>
    <t xml:space="preserve">                                天津市内客户业务</t>
  </si>
  <si>
    <t xml:space="preserve">                        售后回租资产</t>
  </si>
  <si>
    <t>对外融资余额</t>
  </si>
  <si>
    <t xml:space="preserve">  其中:（1）对股东负债</t>
  </si>
  <si>
    <t xml:space="preserve">       （2）短期银行贷款</t>
  </si>
  <si>
    <t xml:space="preserve">       （3）长期银行贷款</t>
  </si>
  <si>
    <t xml:space="preserve">       （4）发行的债券余额</t>
  </si>
  <si>
    <t xml:space="preserve">       （5）资产证券化融资余额    </t>
  </si>
  <si>
    <t xml:space="preserve">       （6）其他融资余额   </t>
  </si>
  <si>
    <t>总负债</t>
  </si>
  <si>
    <t>净资产</t>
  </si>
  <si>
    <t>风险资产</t>
  </si>
  <si>
    <t>不良资产余额</t>
  </si>
  <si>
    <t>不良资产率</t>
  </si>
  <si>
    <t>-</t>
  </si>
  <si>
    <t>融资租赁息费收入</t>
  </si>
  <si>
    <t>融资租赁加权息费率</t>
  </si>
  <si>
    <t>风险准备金余额</t>
  </si>
  <si>
    <t>缴纳税费</t>
  </si>
  <si>
    <t>净利润</t>
  </si>
  <si>
    <t>固定收益类证券投资业务余额</t>
  </si>
  <si>
    <t>是否建立资产质量分类制度和准备金制度</t>
  </si>
  <si>
    <t>在本市是否有办公场所</t>
  </si>
  <si>
    <t xml:space="preserve">  在本市办公场所具体地址</t>
  </si>
  <si>
    <t>在本市办公人员数量</t>
  </si>
  <si>
    <t>服务12条产业链数量</t>
  </si>
  <si>
    <t xml:space="preserve">  其中：（1）是否服务信息技术应用创新产业</t>
  </si>
  <si>
    <t xml:space="preserve">        （2）是否服务高端装备产业</t>
  </si>
  <si>
    <t xml:space="preserve">        （3）是否服务集成电路产业</t>
  </si>
  <si>
    <t xml:space="preserve">        （4）是否服务车联网产业</t>
  </si>
  <si>
    <t xml:space="preserve">        （5）是否服务新能源产业</t>
  </si>
  <si>
    <t xml:space="preserve">        （6）是否服务航空航天产业</t>
  </si>
  <si>
    <t xml:space="preserve">        （7）是否服务新材料产业</t>
  </si>
  <si>
    <t xml:space="preserve">        （8）是否服务汽车及新能源汽车产业</t>
  </si>
  <si>
    <t xml:space="preserve">        （9）是否服务生物医药产业</t>
  </si>
  <si>
    <t xml:space="preserve">        （10）是否服务中医药产业</t>
  </si>
  <si>
    <t xml:space="preserve">        （11）是否服务绿色石化产业</t>
  </si>
  <si>
    <t xml:space="preserve">        （12）是否服务轻纺产业</t>
  </si>
  <si>
    <t>备注</t>
  </si>
  <si>
    <t>填报人：</t>
  </si>
  <si>
    <t>填报工作负责人：</t>
  </si>
  <si>
    <t>填报人联系方式：</t>
  </si>
  <si>
    <t>填报工作负责人联系方式：</t>
  </si>
  <si>
    <t>融资租赁公司非现场监管报表（2025年度）</t>
  </si>
  <si>
    <r>
      <rPr>
        <sz val="11"/>
        <rFont val="黑体"/>
        <charset val="134"/>
      </rPr>
      <t>重要提示：</t>
    </r>
    <r>
      <rPr>
        <sz val="11"/>
        <color rgb="FFFF0000"/>
        <rFont val="黑体"/>
        <charset val="134"/>
      </rPr>
      <t xml:space="preserve">
1.本表部分数据取自季报，请先完成季报填写再填写本年报
</t>
    </r>
    <r>
      <rPr>
        <sz val="11"/>
        <rFont val="黑体"/>
        <charset val="134"/>
      </rPr>
      <t>2.此表格中的增加额和减少额需分别披露填报</t>
    </r>
    <r>
      <rPr>
        <sz val="11"/>
        <color rgb="FFFF0000"/>
        <rFont val="黑体"/>
        <charset val="134"/>
      </rPr>
      <t xml:space="preserve">
  </t>
    </r>
    <r>
      <rPr>
        <sz val="11"/>
        <rFont val="黑体"/>
        <charset val="134"/>
      </rPr>
      <t>例：期初数100万元，本季度增加100万元，本季度减少50万元，期末数150万元
3.</t>
    </r>
    <r>
      <rPr>
        <sz val="11"/>
        <color rgb="FF7030A0"/>
        <rFont val="黑体"/>
        <charset val="134"/>
      </rPr>
      <t>紫色校验</t>
    </r>
    <r>
      <rPr>
        <sz val="11"/>
        <rFont val="黑体"/>
        <charset val="134"/>
      </rPr>
      <t>提示，需重点关注，确认信息无误即可报送；</t>
    </r>
    <r>
      <rPr>
        <sz val="11"/>
        <color rgb="FFFF0000"/>
        <rFont val="黑体"/>
        <charset val="134"/>
      </rPr>
      <t>红色校验</t>
    </r>
    <r>
      <rPr>
        <sz val="11"/>
        <rFont val="黑体"/>
        <charset val="134"/>
      </rPr>
      <t>提示，为逻辑错误，需更正后报送</t>
    </r>
  </si>
  <si>
    <t>企业名称</t>
  </si>
  <si>
    <t>统一社会信用代码</t>
  </si>
  <si>
    <t>注册地址</t>
  </si>
  <si>
    <t>实际经营地址</t>
  </si>
  <si>
    <t>成立时间</t>
  </si>
  <si>
    <t>业务经营许可证或批复文件编号（如有）</t>
  </si>
  <si>
    <t>设立的分支机构数量</t>
  </si>
  <si>
    <t>设在天津市内分支机构数量</t>
  </si>
  <si>
    <t>设在天津市外分支机构数量</t>
  </si>
  <si>
    <t>合计</t>
  </si>
  <si>
    <t>设立的特殊项目公司（SPV)数量</t>
  </si>
  <si>
    <t>设立的其他融资租赁子公司数量</t>
  </si>
  <si>
    <t>集中度是否达标</t>
  </si>
  <si>
    <t>关联度是否达标</t>
  </si>
  <si>
    <t>控股股东类型</t>
  </si>
  <si>
    <t>实际控制人</t>
  </si>
  <si>
    <t>年初数</t>
  </si>
  <si>
    <t>本年度增加</t>
  </si>
  <si>
    <t>本年度减少</t>
  </si>
  <si>
    <t>年末数</t>
  </si>
  <si>
    <t>融资租赁资产总额</t>
  </si>
  <si>
    <t xml:space="preserve">    其中：建筑工程机械设备</t>
  </si>
  <si>
    <t xml:space="preserve">          工业装备</t>
  </si>
  <si>
    <t xml:space="preserve">          交通运输设备</t>
  </si>
  <si>
    <t xml:space="preserve">          通用机械设备   </t>
  </si>
  <si>
    <t xml:space="preserve">          基础设施及不动产</t>
  </si>
  <si>
    <t xml:space="preserve">          其他</t>
  </si>
  <si>
    <t>租金余额</t>
  </si>
  <si>
    <t xml:space="preserve">    其中：逾期租金</t>
  </si>
  <si>
    <t xml:space="preserve">          其中：逾期90天以内租金</t>
  </si>
  <si>
    <t xml:space="preserve">                逾期90天以上1年以内租金</t>
  </si>
  <si>
    <t xml:space="preserve">                逾期1年以上租金</t>
  </si>
  <si>
    <t>资产减值损失准备</t>
  </si>
  <si>
    <t>关联方的融资租赁业务余额</t>
  </si>
  <si>
    <t>从业人员数量</t>
  </si>
  <si>
    <t>总收入</t>
  </si>
  <si>
    <t xml:space="preserve">    其中:（1）经营租赁业务收入</t>
  </si>
  <si>
    <t xml:space="preserve">         （2）融资租赁业务收入</t>
  </si>
  <si>
    <t xml:space="preserve">              其中：（1）利息收入</t>
  </si>
  <si>
    <t xml:space="preserve">                    （2）费用收入</t>
  </si>
  <si>
    <t xml:space="preserve">         （3）其他收入</t>
  </si>
  <si>
    <t>税前利润</t>
  </si>
  <si>
    <t>缴纳税收</t>
  </si>
  <si>
    <t>融资租赁投放额</t>
  </si>
  <si>
    <t xml:space="preserve">    其中：直接租赁投放额</t>
  </si>
  <si>
    <t xml:space="preserve">          售后回租投放额</t>
  </si>
  <si>
    <t xml:space="preserve"> 融资租赁公司地区投向、行业投向分类统计表（2025年一季度）</t>
  </si>
  <si>
    <t>公司名称：</t>
  </si>
  <si>
    <t xml:space="preserve"> 单位：万元</t>
  </si>
  <si>
    <t>地区投向分类</t>
  </si>
  <si>
    <t>按经营方式分</t>
  </si>
  <si>
    <t>租赁资产(合计)</t>
  </si>
  <si>
    <t>行业投向分类</t>
  </si>
  <si>
    <t>经营租赁业务</t>
  </si>
  <si>
    <t>融资租赁业务</t>
  </si>
  <si>
    <t>直接租赁</t>
  </si>
  <si>
    <t>售后回租</t>
  </si>
  <si>
    <t xml:space="preserve">  天津</t>
  </si>
  <si>
    <t xml:space="preserve">    农、林、牧、渔业</t>
  </si>
  <si>
    <t xml:space="preserve">  北京</t>
  </si>
  <si>
    <t xml:space="preserve">    采矿业</t>
  </si>
  <si>
    <t xml:space="preserve">  河北</t>
  </si>
  <si>
    <t xml:space="preserve">    制造业</t>
  </si>
  <si>
    <t xml:space="preserve">  山西</t>
  </si>
  <si>
    <t xml:space="preserve">    电力、热力、燃气及水生产和供应业</t>
  </si>
  <si>
    <t xml:space="preserve">  内蒙古</t>
  </si>
  <si>
    <t xml:space="preserve">    建筑业</t>
  </si>
  <si>
    <t xml:space="preserve">  辽宁</t>
  </si>
  <si>
    <t xml:space="preserve">    批发和零售业</t>
  </si>
  <si>
    <t xml:space="preserve">  吉林</t>
  </si>
  <si>
    <t xml:space="preserve">    交通运输、仓储和邮政业</t>
  </si>
  <si>
    <t xml:space="preserve">  黑龙江</t>
  </si>
  <si>
    <t xml:space="preserve">    住宿和餐饮业</t>
  </si>
  <si>
    <t xml:space="preserve">  上海</t>
  </si>
  <si>
    <t xml:space="preserve">    信息传输、软件和信息技术服务业</t>
  </si>
  <si>
    <t xml:space="preserve">  江苏</t>
  </si>
  <si>
    <t xml:space="preserve">    金融业</t>
  </si>
  <si>
    <t xml:space="preserve">  浙江</t>
  </si>
  <si>
    <t xml:space="preserve">    房地产业</t>
  </si>
  <si>
    <t xml:space="preserve">  安徽</t>
  </si>
  <si>
    <t xml:space="preserve">    租赁和商务服务业</t>
  </si>
  <si>
    <t xml:space="preserve">  福建</t>
  </si>
  <si>
    <t xml:space="preserve">    科学研究和技术服务业</t>
  </si>
  <si>
    <t xml:space="preserve">  江西</t>
  </si>
  <si>
    <t xml:space="preserve">    水利、环境和公共设施管理业</t>
  </si>
  <si>
    <t xml:space="preserve">  山东</t>
  </si>
  <si>
    <t xml:space="preserve">    居民服务、修理和其他服务业</t>
  </si>
  <si>
    <t xml:space="preserve">  河南</t>
  </si>
  <si>
    <t xml:space="preserve">    教育</t>
  </si>
  <si>
    <t xml:space="preserve">  湖北</t>
  </si>
  <si>
    <t xml:space="preserve">    卫生和社会工作</t>
  </si>
  <si>
    <t xml:space="preserve">  湖南</t>
  </si>
  <si>
    <t xml:space="preserve">    文化、体育和娱乐业</t>
  </si>
  <si>
    <t xml:space="preserve">  广东</t>
  </si>
  <si>
    <t xml:space="preserve">    公共管理、社会保障和社会组织</t>
  </si>
  <si>
    <t xml:space="preserve">  广西</t>
  </si>
  <si>
    <t xml:space="preserve">    国际组织</t>
  </si>
  <si>
    <t xml:space="preserve">  海南</t>
  </si>
  <si>
    <t xml:space="preserve">    境内个人</t>
  </si>
  <si>
    <t xml:space="preserve">  重庆</t>
  </si>
  <si>
    <t xml:space="preserve">        其中：个体工商户</t>
  </si>
  <si>
    <t xml:space="preserve">  四川</t>
  </si>
  <si>
    <t xml:space="preserve">              小微企业主</t>
  </si>
  <si>
    <t xml:space="preserve">  贵州</t>
  </si>
  <si>
    <t xml:space="preserve">    境外</t>
  </si>
  <si>
    <t xml:space="preserve">  云南</t>
  </si>
  <si>
    <t>行业合计</t>
  </si>
  <si>
    <t xml:space="preserve">  西藏</t>
  </si>
  <si>
    <t xml:space="preserve">  陕西</t>
  </si>
  <si>
    <t xml:space="preserve">  甘肃</t>
  </si>
  <si>
    <t xml:space="preserve">  青海</t>
  </si>
  <si>
    <t xml:space="preserve">  宁夏</t>
  </si>
  <si>
    <t>校对：</t>
  </si>
  <si>
    <t xml:space="preserve">  新疆</t>
  </si>
  <si>
    <t xml:space="preserve">  香港</t>
  </si>
  <si>
    <t xml:space="preserve">  澳门</t>
  </si>
  <si>
    <t xml:space="preserve">  台湾</t>
  </si>
  <si>
    <t xml:space="preserve">  其他境外地区</t>
  </si>
  <si>
    <t>地区合计</t>
  </si>
  <si>
    <t>设备更新投放统计表(2025年一季度)</t>
  </si>
  <si>
    <t>设备类租赁业务余额统计</t>
  </si>
  <si>
    <t>新增投放总额</t>
  </si>
  <si>
    <t>1-3月份新增额合计
（不包含汽车）</t>
  </si>
  <si>
    <t>1-03月份新增额合计
（不包含汽车）</t>
  </si>
  <si>
    <t>设备类租赁业务余额</t>
  </si>
  <si>
    <t>期初数
（即：2024年4季度末）</t>
  </si>
  <si>
    <t>期末数
（2025年1季度末）</t>
  </si>
  <si>
    <t>租赁资产</t>
  </si>
  <si>
    <t xml:space="preserve">                其中：天津市内客户业务</t>
  </si>
  <si>
    <t xml:space="preserve">                      天津市外客户业务</t>
  </si>
  <si>
    <t xml:space="preserve">                其中：直接租赁资产</t>
  </si>
  <si>
    <t xml:space="preserve">                      其中：天津市内客户业务</t>
  </si>
  <si>
    <t xml:space="preserve">                            天津市外客户业务</t>
  </si>
  <si>
    <t xml:space="preserve">                      售后回租资产</t>
  </si>
  <si>
    <t>注：1.设备更新定义为，实体企业新购设备且报废或更换旧设备。
    2.此次统计设备不包含汽车。
    3.1-3月，1-03月份新增额合计，统计的是新增额，不是净新增（新增-减少）。</t>
  </si>
  <si>
    <t>企业名称（全称）
（如有括号，请使用全角输入）</t>
  </si>
  <si>
    <t>其中：控股股东名称</t>
  </si>
  <si>
    <t>其中：控股股东的控股比例</t>
  </si>
  <si>
    <t>其中：控股股东是否注册在境外
（境外包括港澳台和其他外国国家和地区
）</t>
  </si>
  <si>
    <t>实际控制人
（股权结构穿透至
最高一级，如是自然人则填写最高一级非自然人机构）</t>
  </si>
  <si>
    <t>融资租赁息费收入（万元）
（统计期间内新开展的融资租赁业务对应向客户收取的利息与各项费用（不包括保证金）之和）</t>
  </si>
  <si>
    <t>融资租赁加权息费率
（统计期间内新发放的融资租赁款的年化息费率（可用内部收益率计算）乘以相应的金额权重计算）</t>
  </si>
  <si>
    <t>风险准备金余额（万元）
（包含计提的资产减值准备和一般风险准备（如有））</t>
  </si>
  <si>
    <t>缴纳税费（万元）
（本年度实际缴纳各项税收的累计发生额）</t>
  </si>
  <si>
    <t>净利润（万元）
（本年度累计发生额）</t>
  </si>
  <si>
    <t>注册资本（万元）</t>
  </si>
  <si>
    <t>实收资本（万元）</t>
  </si>
  <si>
    <t>总资产（万元）</t>
  </si>
  <si>
    <t>租赁资产（总资产其中项）（万元）</t>
  </si>
  <si>
    <t>经营租赁资产（租赁资产其中项）（万元）</t>
  </si>
  <si>
    <t>对天津市内客户开展业务的经营租赁资产（经营租赁资产其中项）（万元）</t>
  </si>
  <si>
    <t>对天津市外客户开展业务的经营租赁资产（经营租赁资产其中项）（万元）</t>
  </si>
  <si>
    <t>融资租赁资产（租赁资产其中项）（万元）</t>
  </si>
  <si>
    <t>直接租赁资产（融资租赁资产其中项）（万元）</t>
  </si>
  <si>
    <t>对天津市内客户开展业务的直接租赁资产（直接租赁资产其中项）（万元）</t>
  </si>
  <si>
    <t>对天津市外客户开展业务的直接租赁资产（直接租赁资产其中项）（万元）</t>
  </si>
  <si>
    <t>售后回租资产（融资租赁资产其中项）（万元）</t>
  </si>
  <si>
    <t>对天津市内客户开展业务的售后回租资产（售后回租资产其中项）（万元）</t>
  </si>
  <si>
    <t>对天津市外客户开展业务的售后回租资产（售后回租资产其中项）（万元）</t>
  </si>
  <si>
    <t>对外融资余额（万元）</t>
  </si>
  <si>
    <t>对股东负债（对外融资余额其中项1）（万元）</t>
  </si>
  <si>
    <t>短期银行贷款（对外融资余额其中项2）（万元）</t>
  </si>
  <si>
    <t>长期银行贷款（对外融资余额其中项3）（万元）</t>
  </si>
  <si>
    <t>发行的债券余额（对外融资余额其中项4）（万元）</t>
  </si>
  <si>
    <t>资产证券化融资余额（对外融资余额其中项5）（万元）</t>
  </si>
  <si>
    <t>其他融资余额（对外融资余额其中项6）（万元）</t>
  </si>
  <si>
    <t>总负债（万元）</t>
  </si>
  <si>
    <t>净资产（万元）</t>
  </si>
  <si>
    <t>风险资产（万元）</t>
  </si>
  <si>
    <t>不良资产余额（万元）</t>
  </si>
  <si>
    <t>不良资产率（%）</t>
  </si>
  <si>
    <t>在本市办公场所具体地址</t>
  </si>
  <si>
    <t>其中：（1）信息技术应用创新产业</t>
  </si>
  <si>
    <t>（2）高端装备产业</t>
  </si>
  <si>
    <t>（3）集成电路产业</t>
  </si>
  <si>
    <t>（4）车联网产业</t>
  </si>
  <si>
    <t>（5）新能源产业</t>
  </si>
  <si>
    <t>（6）航空航天产业</t>
  </si>
  <si>
    <t>（7）新材料产业</t>
  </si>
  <si>
    <t>（8）汽车及新能源汽车产业</t>
  </si>
  <si>
    <t>（9）生物医药产业</t>
  </si>
  <si>
    <t>（10）中医药产业</t>
  </si>
  <si>
    <t>（11）绿色石化产业</t>
  </si>
  <si>
    <t>（12）轻纺产业</t>
  </si>
  <si>
    <t>备注
（可反馈问题）</t>
  </si>
  <si>
    <t>填报人</t>
  </si>
  <si>
    <t>填报人
联系方式</t>
  </si>
  <si>
    <t>填报工作
负责人</t>
  </si>
  <si>
    <t>填报工作
负责人
联系方式</t>
  </si>
  <si>
    <t>固定收益类证券投资业务余额（万元）</t>
  </si>
  <si>
    <t>建筑工程机械设备（融资租赁资产总额其中项）</t>
  </si>
  <si>
    <t>工业装备（融资租赁资产总额其中项）</t>
  </si>
  <si>
    <t>交通运输设备（融资租赁资产总额其中项）</t>
  </si>
  <si>
    <t>通用机械设备（融资租赁资产总额其中项）</t>
  </si>
  <si>
    <t>基础设施及不动产（融资租赁资产总额其中项）</t>
  </si>
  <si>
    <t>其他（融资租赁资产总额其中项）</t>
  </si>
  <si>
    <t>逾期租金（租金余额其中项）</t>
  </si>
  <si>
    <t>逾期90天以内租金（逾期租金其中项）</t>
  </si>
  <si>
    <t>逾期90天以上1年以内租金（逾期租金其中项）</t>
  </si>
  <si>
    <t>逾期1年以上租金（逾期租金其中项）</t>
  </si>
  <si>
    <t>（1）经营租赁业务收入（总收入其中项）</t>
  </si>
  <si>
    <t>（2）融资租赁业务收入（总收入其中项）</t>
  </si>
  <si>
    <t>（1）利息收入（融资租赁业务收入其中项）</t>
  </si>
  <si>
    <t>（2）费用收入（融资租赁业务收入其中项）</t>
  </si>
  <si>
    <t>（3）其他收入（总收入其中项）</t>
  </si>
  <si>
    <t>直接租赁投放额（融资租赁投放额其中项）</t>
  </si>
  <si>
    <t>售后回租投放额（融资租赁投放额其中项）</t>
  </si>
  <si>
    <t>天津</t>
  </si>
  <si>
    <t>天津_经营租赁业务_期初数</t>
  </si>
  <si>
    <t>天津_经营租赁业务_期末数</t>
  </si>
  <si>
    <t>天津_融资租赁业务_期初数</t>
  </si>
  <si>
    <t>天津_融资租赁业务_期末数</t>
  </si>
  <si>
    <t>天津_直接租赁_期初数
(融资租赁业务其中项)</t>
  </si>
  <si>
    <t>天津_直接租赁_期末数
(融资租赁业务其中项)</t>
  </si>
  <si>
    <t>天津_售后回租_期初数
(融资租赁业务其中项)</t>
  </si>
  <si>
    <t>天津_售后回租_期末数
(融资租赁业务其中项)</t>
  </si>
  <si>
    <t>天津_租赁资产合计_期初数</t>
  </si>
  <si>
    <t>天津_租赁资产合计_期末数</t>
  </si>
  <si>
    <t>北京</t>
  </si>
  <si>
    <t>北京_经营租赁业务_期初数</t>
  </si>
  <si>
    <t>北京_经营租赁业务_期末数</t>
  </si>
  <si>
    <t>北京_融资租赁业务_期初数</t>
  </si>
  <si>
    <t>北京_融资租赁业务_期末数</t>
  </si>
  <si>
    <t>北京_直接租赁_期初数
(融资租赁业务其中项)</t>
  </si>
  <si>
    <t>北京_直接租赁_期末数
(融资租赁业务其中项)</t>
  </si>
  <si>
    <t>北京_售后回租_期初数
(融资租赁业务其中项)</t>
  </si>
  <si>
    <t>北京_售后回租_期末数
(融资租赁业务其中项)</t>
  </si>
  <si>
    <t>北京_租赁资产合计_期初数</t>
  </si>
  <si>
    <t>北京_租赁资产合计_期末数</t>
  </si>
  <si>
    <t>河北</t>
  </si>
  <si>
    <t>河北_经营租赁业务_期初数</t>
  </si>
  <si>
    <t>河北_经营租赁业务_期末数</t>
  </si>
  <si>
    <t>河北_融资租赁业务_期初数</t>
  </si>
  <si>
    <t>河北_融资租赁业务_期末数</t>
  </si>
  <si>
    <t>河北_直接租赁_期初数
(融资租赁业务其中项)</t>
  </si>
  <si>
    <t>河北_直接租赁_期末数
(融资租赁业务其中项)</t>
  </si>
  <si>
    <t>河北_售后回租_期初数
(融资租赁业务其中项)</t>
  </si>
  <si>
    <t>河北_售后回租_期末数
(融资租赁业务其中项)</t>
  </si>
  <si>
    <t>河北_租赁资产合计_期初数</t>
  </si>
  <si>
    <t>河北_租赁资产合计_期末数</t>
  </si>
  <si>
    <t>山西</t>
  </si>
  <si>
    <t>山西_经营租赁业务_期初数</t>
  </si>
  <si>
    <t>山西_经营租赁业务_期末数</t>
  </si>
  <si>
    <t>山西_融资租赁业务_期初数</t>
  </si>
  <si>
    <t>山西_融资租赁业务_期末数</t>
  </si>
  <si>
    <t>山西_直接租赁_期初数
(融资租赁业务其中项)</t>
  </si>
  <si>
    <t>山西_直接租赁_期末数
(融资租赁业务其中项)</t>
  </si>
  <si>
    <t>山西_售后回租_期初数
(融资租赁业务其中项)</t>
  </si>
  <si>
    <t>山西_售后回租_期末数
(融资租赁业务其中项)</t>
  </si>
  <si>
    <t>山西_租赁资产合计_期初数</t>
  </si>
  <si>
    <t>山西_租赁资产合计_期末数</t>
  </si>
  <si>
    <t>内蒙古</t>
  </si>
  <si>
    <t>内蒙古_经营租赁业务_期初数</t>
  </si>
  <si>
    <t>内蒙古_经营租赁业务_期末数</t>
  </si>
  <si>
    <t>内蒙古_融资租赁业务_期初数</t>
  </si>
  <si>
    <t>内蒙古_融资租赁业务_期末数</t>
  </si>
  <si>
    <t>内蒙古_直接租赁_期初数
(融资租赁业务其中项)</t>
  </si>
  <si>
    <t>内蒙古_直接租赁_期末数
(融资租赁业务其中项)</t>
  </si>
  <si>
    <t>内蒙古_售后回租_期初数
(融资租赁业务其中项)</t>
  </si>
  <si>
    <t>内蒙古_售后回租_期末数
(融资租赁业务其中项)</t>
  </si>
  <si>
    <t>内蒙古_租赁资产合计_期初数</t>
  </si>
  <si>
    <t>内蒙古_租赁资产合计_期末数</t>
  </si>
  <si>
    <t>辽宁</t>
  </si>
  <si>
    <t>辽宁_经营租赁业务_期初数</t>
  </si>
  <si>
    <t>辽宁_经营租赁业务_期末数</t>
  </si>
  <si>
    <t>辽宁_融资租赁业务_期初数</t>
  </si>
  <si>
    <t>辽宁_融资租赁业务_期末数</t>
  </si>
  <si>
    <t>辽宁_直接租赁_期初数
(融资租赁业务其中项)</t>
  </si>
  <si>
    <t>辽宁_直接租赁_期末数
(融资租赁业务其中项)</t>
  </si>
  <si>
    <t>辽宁_售后回租_期初数
(融资租赁业务其中项)</t>
  </si>
  <si>
    <t>辽宁_售后回租_期末数
(融资租赁业务其中项)</t>
  </si>
  <si>
    <t>辽宁_租赁资产合计_期初数</t>
  </si>
  <si>
    <t>辽宁_租赁资产合计_期末数</t>
  </si>
  <si>
    <t>吉林</t>
  </si>
  <si>
    <t>吉林_经营租赁业务_期初数</t>
  </si>
  <si>
    <t>吉林_经营租赁业务_期末数</t>
  </si>
  <si>
    <t>吉林_融资租赁业务_期初数</t>
  </si>
  <si>
    <t>吉林_融资租赁业务_期末数</t>
  </si>
  <si>
    <t>吉林_直接租赁_期初数
(融资租赁业务其中项)</t>
  </si>
  <si>
    <t>吉林_直接租赁_期末数
(融资租赁业务其中项)</t>
  </si>
  <si>
    <t>吉林_售后回租_期初数
(融资租赁业务其中项)</t>
  </si>
  <si>
    <t>吉林_售后回租_期末数
(融资租赁业务其中项)</t>
  </si>
  <si>
    <t>吉林_租赁资产合计_期初数</t>
  </si>
  <si>
    <t>吉林_租赁资产合计_期末数</t>
  </si>
  <si>
    <t>黑龙江</t>
  </si>
  <si>
    <t>黑龙江_经营租赁业务_期初数</t>
  </si>
  <si>
    <t>黑龙江_经营租赁业务_期末数</t>
  </si>
  <si>
    <t>黑龙江_融资租赁业务_期初数</t>
  </si>
  <si>
    <t>黑龙江_融资租赁业务_期末数</t>
  </si>
  <si>
    <t>黑龙江_直接租赁_期初数
(融资租赁业务其中项)</t>
  </si>
  <si>
    <t>黑龙江_直接租赁_期末数
(融资租赁业务其中项)</t>
  </si>
  <si>
    <t>黑龙江_售后回租_期初数
(融资租赁业务其中项)</t>
  </si>
  <si>
    <t>黑龙江_售后回租_期末数
(融资租赁业务其中项)</t>
  </si>
  <si>
    <t>黑龙江_租赁资产合计_期初数</t>
  </si>
  <si>
    <t>黑龙江_租赁资产合计_期末数</t>
  </si>
  <si>
    <t>上海</t>
  </si>
  <si>
    <t>上海_经营租赁业务_期初数</t>
  </si>
  <si>
    <t>上海_经营租赁业务_期末数</t>
  </si>
  <si>
    <t>上海_融资租赁业务_期初数</t>
  </si>
  <si>
    <t>上海_融资租赁业务_期末数</t>
  </si>
  <si>
    <t>上海_直接租赁_期初数
(融资租赁业务其中项)</t>
  </si>
  <si>
    <t>上海_直接租赁_期末数
(融资租赁业务其中项)</t>
  </si>
  <si>
    <t>上海_售后回租_期初数
(融资租赁业务其中项)</t>
  </si>
  <si>
    <t>上海_售后回租_期末数
(融资租赁业务其中项)</t>
  </si>
  <si>
    <t>上海_租赁资产合计_期初数</t>
  </si>
  <si>
    <t>上海_租赁资产合计_期末数</t>
  </si>
  <si>
    <t>江苏</t>
  </si>
  <si>
    <t>江苏_经营租赁业务_期初数</t>
  </si>
  <si>
    <t>江苏_经营租赁业务_期末数</t>
  </si>
  <si>
    <t>江苏_融资租赁业务_期初数</t>
  </si>
  <si>
    <t>江苏_融资租赁业务_期末数</t>
  </si>
  <si>
    <t>江苏_直接租赁_期初数
(融资租赁业务其中项)</t>
  </si>
  <si>
    <t>江苏_直接租赁_期末数
(融资租赁业务其中项)</t>
  </si>
  <si>
    <t>江苏_售后回租_期初数
(融资租赁业务其中项)</t>
  </si>
  <si>
    <t>江苏_售后回租_期末数
(融资租赁业务其中项)</t>
  </si>
  <si>
    <t>江苏_租赁资产合计_期初数</t>
  </si>
  <si>
    <t>江苏_租赁资产合计_期末数</t>
  </si>
  <si>
    <t>浙江</t>
  </si>
  <si>
    <t>浙江_经营租赁业务_期初数</t>
  </si>
  <si>
    <t>浙江_经营租赁业务_期末数</t>
  </si>
  <si>
    <t>浙江_融资租赁业务_期初数</t>
  </si>
  <si>
    <t>浙江_融资租赁业务_期末数</t>
  </si>
  <si>
    <t>浙江_直接租赁_期初数
(融资租赁业务其中项)</t>
  </si>
  <si>
    <t>浙江_直接租赁_期末数
(融资租赁业务其中项)</t>
  </si>
  <si>
    <t>浙江_售后回租_期初数
(融资租赁业务其中项)</t>
  </si>
  <si>
    <t>浙江_售后回租_期末数
(融资租赁业务其中项)</t>
  </si>
  <si>
    <t>浙江_租赁资产合计_期初数</t>
  </si>
  <si>
    <t>浙江_租赁资产合计_期末数</t>
  </si>
  <si>
    <t>安徽</t>
  </si>
  <si>
    <t>安徽_经营租赁业务_期初数</t>
  </si>
  <si>
    <t>安徽_经营租赁业务_期末数</t>
  </si>
  <si>
    <t>安徽_融资租赁业务_期初数</t>
  </si>
  <si>
    <t>安徽_融资租赁业务_期末数</t>
  </si>
  <si>
    <t>安徽_直接租赁_期初数
(融资租赁业务其中项)</t>
  </si>
  <si>
    <t>安徽_直接租赁_期末数
(融资租赁业务其中项)</t>
  </si>
  <si>
    <t>安徽_售后回租_期初数
(融资租赁业务其中项)</t>
  </si>
  <si>
    <t>安徽_售后回租_期末数
(融资租赁业务其中项)</t>
  </si>
  <si>
    <t>安徽_租赁资产合计_期初数</t>
  </si>
  <si>
    <t>安徽_租赁资产合计_期末数</t>
  </si>
  <si>
    <t>福建</t>
  </si>
  <si>
    <t>福建_经营租赁业务_期初数</t>
  </si>
  <si>
    <t>福建_经营租赁业务_期末数</t>
  </si>
  <si>
    <t>福建_融资租赁业务_期初数</t>
  </si>
  <si>
    <t>福建_融资租赁业务_期末数</t>
  </si>
  <si>
    <t>福建_直接租赁_期初数
(融资租赁业务其中项)</t>
  </si>
  <si>
    <t>福建_直接租赁_期末数
(融资租赁业务其中项)</t>
  </si>
  <si>
    <t>福建_售后回租_期初数
(融资租赁业务其中项)</t>
  </si>
  <si>
    <t>福建_售后回租_期末数
(融资租赁业务其中项)</t>
  </si>
  <si>
    <t>福建_租赁资产合计_期初数</t>
  </si>
  <si>
    <t>福建_租赁资产合计_期末数</t>
  </si>
  <si>
    <t>江西</t>
  </si>
  <si>
    <t>江西_经营租赁业务_期初数</t>
  </si>
  <si>
    <t>江西_经营租赁业务_期末数</t>
  </si>
  <si>
    <t>江西_融资租赁业务_期初数</t>
  </si>
  <si>
    <t>江西_融资租赁业务_期末数</t>
  </si>
  <si>
    <t>江西_直接租赁_期初数
(融资租赁业务其中项)</t>
  </si>
  <si>
    <t>江西_直接租赁_期末数
(融资租赁业务其中项)</t>
  </si>
  <si>
    <t>江西_售后回租_期初数
(融资租赁业务其中项)</t>
  </si>
  <si>
    <t>江西_售后回租_期末数
(融资租赁业务其中项)</t>
  </si>
  <si>
    <t>江西_租赁资产合计_期初数</t>
  </si>
  <si>
    <t>江西_租赁资产合计_期末数</t>
  </si>
  <si>
    <t>山东</t>
  </si>
  <si>
    <t>山东_经营租赁业务_期初数</t>
  </si>
  <si>
    <t>山东_经营租赁业务_期末数</t>
  </si>
  <si>
    <t>山东_融资租赁业务_期初数</t>
  </si>
  <si>
    <t>山东_融资租赁业务_期末数</t>
  </si>
  <si>
    <t>山东_直接租赁_期初数
(融资租赁业务其中项)</t>
  </si>
  <si>
    <t>山东_直接租赁_期末数
(融资租赁业务其中项)</t>
  </si>
  <si>
    <t>山东_售后回租_期初数
(融资租赁业务其中项)</t>
  </si>
  <si>
    <t>山东_售后回租_期末数
(融资租赁业务其中项)</t>
  </si>
  <si>
    <t>山东_租赁资产合计_期初数</t>
  </si>
  <si>
    <t>山东_租赁资产合计_期末数</t>
  </si>
  <si>
    <t>河南</t>
  </si>
  <si>
    <t>河南_经营租赁业务_期初数</t>
  </si>
  <si>
    <t>河南_经营租赁业务_期末数</t>
  </si>
  <si>
    <t>河南_融资租赁业务_期初数</t>
  </si>
  <si>
    <t>河南_融资租赁业务_期末数</t>
  </si>
  <si>
    <t>河南_直接租赁_期初数
(融资租赁业务其中项)</t>
  </si>
  <si>
    <t>河南_直接租赁_期末数
(融资租赁业务其中项)</t>
  </si>
  <si>
    <t>河南_售后回租_期初数
(融资租赁业务其中项)</t>
  </si>
  <si>
    <t>河南_售后回租_期末数
(融资租赁业务其中项)</t>
  </si>
  <si>
    <t>河南_租赁资产合计_期初数</t>
  </si>
  <si>
    <t>河南_租赁资产合计_期末数</t>
  </si>
  <si>
    <t>湖北</t>
  </si>
  <si>
    <t>湖北_经营租赁业务_期初数</t>
  </si>
  <si>
    <t>湖北_经营租赁业务_期末数</t>
  </si>
  <si>
    <t>湖北_融资租赁业务_期初数</t>
  </si>
  <si>
    <t>湖北_融资租赁业务_期末数</t>
  </si>
  <si>
    <t>湖北_直接租赁_期初数
(融资租赁业务其中项)</t>
  </si>
  <si>
    <t>湖北_直接租赁_期末数
(融资租赁业务其中项)</t>
  </si>
  <si>
    <t>湖北_售后回租_期初数
(融资租赁业务其中项)</t>
  </si>
  <si>
    <t>湖北_售后回租_期末数
(融资租赁业务其中项)</t>
  </si>
  <si>
    <t>湖北_租赁资产合计_期初数</t>
  </si>
  <si>
    <t>湖北_租赁资产合计_期末数</t>
  </si>
  <si>
    <t>湖南</t>
  </si>
  <si>
    <t>湖南_经营租赁业务_期初数</t>
  </si>
  <si>
    <t>湖南_经营租赁业务_期末数</t>
  </si>
  <si>
    <t>湖南_融资租赁业务_期初数</t>
  </si>
  <si>
    <t>湖南_融资租赁业务_期末数</t>
  </si>
  <si>
    <t>湖南_直接租赁_期初数
(融资租赁业务其中项)</t>
  </si>
  <si>
    <t>湖南_直接租赁_期末数
(融资租赁业务其中项)</t>
  </si>
  <si>
    <t>湖南_售后回租_期初数
(融资租赁业务其中项)</t>
  </si>
  <si>
    <t>湖南_售后回租_期末数
(融资租赁业务其中项)</t>
  </si>
  <si>
    <t>湖南_租赁资产合计_期初数</t>
  </si>
  <si>
    <t>湖南_租赁资产合计_期末数</t>
  </si>
  <si>
    <t>广东</t>
  </si>
  <si>
    <t>广东_经营租赁业务_期初数</t>
  </si>
  <si>
    <t>广东_经营租赁业务_期末数</t>
  </si>
  <si>
    <t>广东_融资租赁业务_期初数</t>
  </si>
  <si>
    <t>广东_融资租赁业务_期末数</t>
  </si>
  <si>
    <t>广东_直接租赁_期初数
(融资租赁业务其中项)</t>
  </si>
  <si>
    <t>广东_直接租赁_期末数
(融资租赁业务其中项)</t>
  </si>
  <si>
    <t>广东_售后回租_期初数
(融资租赁业务其中项)</t>
  </si>
  <si>
    <t>广东_售后回租_期末数
(融资租赁业务其中项)</t>
  </si>
  <si>
    <t>广东_租赁资产合计_期初数</t>
  </si>
  <si>
    <t>广东_租赁资产合计_期末数</t>
  </si>
  <si>
    <t>广西</t>
  </si>
  <si>
    <t>广西_经营租赁业务_期初数</t>
  </si>
  <si>
    <t>广西_经营租赁业务_期末数</t>
  </si>
  <si>
    <t>广西_融资租赁业务_期初数</t>
  </si>
  <si>
    <t>广西_融资租赁业务_期末数</t>
  </si>
  <si>
    <t>广西_直接租赁_期初数
(融资租赁业务其中项)</t>
  </si>
  <si>
    <t>广西_直接租赁_期末数
(融资租赁业务其中项)</t>
  </si>
  <si>
    <t>广西_售后回租_期初数
(融资租赁业务其中项)</t>
  </si>
  <si>
    <t>广西_售后回租_期末数
(融资租赁业务其中项)</t>
  </si>
  <si>
    <t>广西_租赁资产合计_期初数</t>
  </si>
  <si>
    <t>广西_租赁资产合计_期末数</t>
  </si>
  <si>
    <t>海南</t>
  </si>
  <si>
    <t>海南_经营租赁业务_期初数</t>
  </si>
  <si>
    <t>海南_经营租赁业务_期末数</t>
  </si>
  <si>
    <t>海南_融资租赁业务_期初数</t>
  </si>
  <si>
    <t>海南_融资租赁业务_期末数</t>
  </si>
  <si>
    <t>海南_直接租赁_期初数
(融资租赁业务其中项)</t>
  </si>
  <si>
    <t>海南_直接租赁_期末数
(融资租赁业务其中项)</t>
  </si>
  <si>
    <t>海南_售后回租_期初数
(融资租赁业务其中项)</t>
  </si>
  <si>
    <t>海南_售后回租_期末数
(融资租赁业务其中项)</t>
  </si>
  <si>
    <t>海南_租赁资产合计_期初数</t>
  </si>
  <si>
    <t>海南_租赁资产合计_期末数</t>
  </si>
  <si>
    <t>重庆</t>
  </si>
  <si>
    <t>重庆_经营租赁业务_期初数</t>
  </si>
  <si>
    <t>重庆_经营租赁业务_期末数</t>
  </si>
  <si>
    <t>重庆_融资租赁业务_期初数</t>
  </si>
  <si>
    <t>重庆_融资租赁业务_期末数</t>
  </si>
  <si>
    <t>重庆_直接租赁_期初数
(融资租赁业务其中项)</t>
  </si>
  <si>
    <t>重庆_直接租赁_期末数
(融资租赁业务其中项)</t>
  </si>
  <si>
    <t>重庆_售后回租_期初数
(融资租赁业务其中项)</t>
  </si>
  <si>
    <t>重庆_售后回租_期末数
(融资租赁业务其中项)</t>
  </si>
  <si>
    <t>重庆_租赁资产合计_期初数</t>
  </si>
  <si>
    <t>重庆_租赁资产合计_期末数</t>
  </si>
  <si>
    <t>四川</t>
  </si>
  <si>
    <t>四川_经营租赁业务_期初数</t>
  </si>
  <si>
    <t>四川_经营租赁业务_期末数</t>
  </si>
  <si>
    <t>四川_融资租赁业务_期初数</t>
  </si>
  <si>
    <t>四川_融资租赁业务_期末数</t>
  </si>
  <si>
    <t>四川_直接租赁_期初数
(融资租赁业务其中项)</t>
  </si>
  <si>
    <t>四川_直接租赁_期末数
(融资租赁业务其中项)</t>
  </si>
  <si>
    <t>四川_售后回租_期初数
(融资租赁业务其中项)</t>
  </si>
  <si>
    <t>四川_售后回租_期末数
(融资租赁业务其中项)</t>
  </si>
  <si>
    <t>四川_租赁资产合计_期初数</t>
  </si>
  <si>
    <t>四川_租赁资产合计_期末数</t>
  </si>
  <si>
    <t>贵州</t>
  </si>
  <si>
    <t>贵州_经营租赁业务_期初数</t>
  </si>
  <si>
    <t>贵州_经营租赁业务_期末数</t>
  </si>
  <si>
    <t>贵州_融资租赁业务_期初数</t>
  </si>
  <si>
    <t>贵州_融资租赁业务_期末数</t>
  </si>
  <si>
    <t>贵州_直接租赁_期初数
(融资租赁业务其中项)</t>
  </si>
  <si>
    <t>贵州_直接租赁_期末数
(融资租赁业务其中项)</t>
  </si>
  <si>
    <t>贵州_售后回租_期初数
(融资租赁业务其中项)</t>
  </si>
  <si>
    <t>贵州_售后回租_期末数
(融资租赁业务其中项)</t>
  </si>
  <si>
    <t>贵州_租赁资产合计_期初数</t>
  </si>
  <si>
    <t>贵州_租赁资产合计_期末数</t>
  </si>
  <si>
    <t>云南</t>
  </si>
  <si>
    <t>云南_经营租赁业务_期初数</t>
  </si>
  <si>
    <t>云南_经营租赁业务_期末数</t>
  </si>
  <si>
    <t>云南_融资租赁业务_期初数</t>
  </si>
  <si>
    <t>云南_融资租赁业务_期末数</t>
  </si>
  <si>
    <t>云南_直接租赁_期初数
(融资租赁业务其中项)</t>
  </si>
  <si>
    <t>云南_直接租赁_期末数
(融资租赁业务其中项)</t>
  </si>
  <si>
    <t>云南_售后回租_期初数
(融资租赁业务其中项)</t>
  </si>
  <si>
    <t>云南_售后回租_期末数
(融资租赁业务其中项)</t>
  </si>
  <si>
    <t>云南_租赁资产合计_期初数</t>
  </si>
  <si>
    <t>云南_租赁资产合计_期末数</t>
  </si>
  <si>
    <t>西藏</t>
  </si>
  <si>
    <t>西藏_经营租赁业务_期初数</t>
  </si>
  <si>
    <t>西藏_经营租赁业务_期末数</t>
  </si>
  <si>
    <t>西藏_融资租赁业务_期初数</t>
  </si>
  <si>
    <t>西藏_融资租赁业务_期末数</t>
  </si>
  <si>
    <t>西藏_直接租赁_期初数
(融资租赁业务其中项)</t>
  </si>
  <si>
    <t>西藏_直接租赁_期末数
(融资租赁业务其中项)</t>
  </si>
  <si>
    <t>西藏_售后回租_期初数
(融资租赁业务其中项)</t>
  </si>
  <si>
    <t>西藏_售后回租_期末数
(融资租赁业务其中项)</t>
  </si>
  <si>
    <t>西藏_租赁资产合计_期初数</t>
  </si>
  <si>
    <t>西藏_租赁资产合计_期末数</t>
  </si>
  <si>
    <t>陕西</t>
  </si>
  <si>
    <t>陕西_经营租赁业务_期初数</t>
  </si>
  <si>
    <t>陕西_经营租赁业务_期末数</t>
  </si>
  <si>
    <t>陕西_融资租赁业务_期初数</t>
  </si>
  <si>
    <t>陕西_融资租赁业务_期末数</t>
  </si>
  <si>
    <t>陕西_直接租赁_期初数
(融资租赁业务其中项)</t>
  </si>
  <si>
    <t>陕西_直接租赁_期末数
(融资租赁业务其中项)</t>
  </si>
  <si>
    <t>陕西_售后回租_期初数
(融资租赁业务其中项)</t>
  </si>
  <si>
    <t>陕西_售后回租_期末数
(融资租赁业务其中项)</t>
  </si>
  <si>
    <t>陕西_租赁资产合计_期初数</t>
  </si>
  <si>
    <t>陕西_租赁资产合计_期末数</t>
  </si>
  <si>
    <t>甘肃</t>
  </si>
  <si>
    <t>甘肃_经营租赁业务_期初数</t>
  </si>
  <si>
    <t>甘肃_经营租赁业务_期末数</t>
  </si>
  <si>
    <t>甘肃_融资租赁业务_期初数</t>
  </si>
  <si>
    <t>甘肃_融资租赁业务_期末数</t>
  </si>
  <si>
    <t>甘肃_直接租赁_期初数
(融资租赁业务其中项)</t>
  </si>
  <si>
    <t>甘肃_直接租赁_期末数
(融资租赁业务其中项)</t>
  </si>
  <si>
    <t>甘肃_售后回租_期初数
(融资租赁业务其中项)</t>
  </si>
  <si>
    <t>甘肃_售后回租_期末数
(融资租赁业务其中项)</t>
  </si>
  <si>
    <t>甘肃_租赁资产合计_期初数</t>
  </si>
  <si>
    <t>甘肃_租赁资产合计_期末数</t>
  </si>
  <si>
    <t>青海</t>
  </si>
  <si>
    <t>青海_经营租赁业务_期初数</t>
  </si>
  <si>
    <t>青海_经营租赁业务_期末数</t>
  </si>
  <si>
    <t>青海_融资租赁业务_期初数</t>
  </si>
  <si>
    <t>青海_融资租赁业务_期末数</t>
  </si>
  <si>
    <t>青海_直接租赁_期初数
(融资租赁业务其中项)</t>
  </si>
  <si>
    <t>青海_直接租赁_期末数
(融资租赁业务其中项)</t>
  </si>
  <si>
    <t>青海_售后回租_期初数
(融资租赁业务其中项)</t>
  </si>
  <si>
    <t>青海_售后回租_期末数
(融资租赁业务其中项)</t>
  </si>
  <si>
    <t>青海_租赁资产合计_期初数</t>
  </si>
  <si>
    <t>青海_租赁资产合计_期末数</t>
  </si>
  <si>
    <t>宁夏</t>
  </si>
  <si>
    <t>宁夏_经营租赁业务_期初数</t>
  </si>
  <si>
    <t>宁夏_经营租赁业务_期末数</t>
  </si>
  <si>
    <t>宁夏_融资租赁业务_期初数</t>
  </si>
  <si>
    <t>宁夏_融资租赁业务_期末数</t>
  </si>
  <si>
    <t>宁夏_直接租赁_期初数
(融资租赁业务其中项)</t>
  </si>
  <si>
    <t>宁夏_直接租赁_期末数
(融资租赁业务其中项)</t>
  </si>
  <si>
    <t>宁夏_售后回租_期初数
(融资租赁业务其中项)</t>
  </si>
  <si>
    <t>宁夏_售后回租_期末数
(融资租赁业务其中项)</t>
  </si>
  <si>
    <t>宁夏_租赁资产合计_期初数</t>
  </si>
  <si>
    <t>宁夏_租赁资产合计_期末数</t>
  </si>
  <si>
    <t>新疆</t>
  </si>
  <si>
    <t>新疆_经营租赁业务_期初数</t>
  </si>
  <si>
    <t>新疆_经营租赁业务_期末数</t>
  </si>
  <si>
    <t>新疆_融资租赁业务_期初数</t>
  </si>
  <si>
    <t>新疆_融资租赁业务_期末数</t>
  </si>
  <si>
    <t>新疆_直接租赁_期初数
(融资租赁业务其中项)</t>
  </si>
  <si>
    <t>新疆_直接租赁_期末数
(融资租赁业务其中项)</t>
  </si>
  <si>
    <t>新疆_售后回租_期初数
(融资租赁业务其中项)</t>
  </si>
  <si>
    <t>新疆_售后回租_期末数
(融资租赁业务其中项)</t>
  </si>
  <si>
    <t>新疆_租赁资产合计_期初数</t>
  </si>
  <si>
    <t>新疆_租赁资产合计_期末数</t>
  </si>
  <si>
    <t>香港</t>
  </si>
  <si>
    <t>香港_经营租赁业务_期初数</t>
  </si>
  <si>
    <t>香港_经营租赁业务_期末数</t>
  </si>
  <si>
    <t>香港_融资租赁业务_期初数</t>
  </si>
  <si>
    <t>香港_融资租赁业务_期末数</t>
  </si>
  <si>
    <t>香港_直接租赁_期初数
(融资租赁业务其中项)</t>
  </si>
  <si>
    <t>香港_直接租赁_期末数
(融资租赁业务其中项)</t>
  </si>
  <si>
    <t>香港_售后回租_期初数
(融资租赁业务其中项)</t>
  </si>
  <si>
    <t>香港_售后回租_期末数
(融资租赁业务其中项)</t>
  </si>
  <si>
    <t>香港_租赁资产合计_期初数</t>
  </si>
  <si>
    <t>香港_租赁资产合计_期末数</t>
  </si>
  <si>
    <t>澳门</t>
  </si>
  <si>
    <t>澳门_经营租赁业务_期初数</t>
  </si>
  <si>
    <t>澳门_经营租赁业务_期末数</t>
  </si>
  <si>
    <t>澳门_融资租赁业务_期初数</t>
  </si>
  <si>
    <t>澳门_融资租赁业务_期末数</t>
  </si>
  <si>
    <t>澳门_直接租赁_期初数
(融资租赁业务其中项)</t>
  </si>
  <si>
    <t>澳门_直接租赁_期末数
(融资租赁业务其中项)</t>
  </si>
  <si>
    <t>澳门_售后回租_期初数
(融资租赁业务其中项)</t>
  </si>
  <si>
    <t>澳门_售后回租_期末数
(融资租赁业务其中项)</t>
  </si>
  <si>
    <t>澳门_租赁资产合计_期初数</t>
  </si>
  <si>
    <t>澳门_租赁资产合计_期末数</t>
  </si>
  <si>
    <t>台湾</t>
  </si>
  <si>
    <t>台湾_经营租赁业务_期初数</t>
  </si>
  <si>
    <t>台湾_经营租赁业务_期末数</t>
  </si>
  <si>
    <t>台湾_融资租赁业务_期初数</t>
  </si>
  <si>
    <t>台湾_融资租赁业务_期末数</t>
  </si>
  <si>
    <t>台湾_直接租赁_期初数
(融资租赁业务其中项)</t>
  </si>
  <si>
    <t>台湾_直接租赁_期末数
(融资租赁业务其中项)</t>
  </si>
  <si>
    <t>台湾_售后回租_期初数
(融资租赁业务其中项)</t>
  </si>
  <si>
    <t>台湾_售后回租_期末数
(融资租赁业务其中项)</t>
  </si>
  <si>
    <t>台湾_租赁资产合计_期初数</t>
  </si>
  <si>
    <t>台湾_租赁资产合计_期末数</t>
  </si>
  <si>
    <t>其他境外地区</t>
  </si>
  <si>
    <t>其他境外地区_经营租赁业务_期初数</t>
  </si>
  <si>
    <t>其他境外地区_经营租赁业务_期末数</t>
  </si>
  <si>
    <t>其他境外地区_融资租赁业务_期初数</t>
  </si>
  <si>
    <t>其他境外地区_融资租赁业务_期末数</t>
  </si>
  <si>
    <t>其他境外地区_直接租赁_期初数
(融资租赁业务其中项)</t>
  </si>
  <si>
    <t>其他境外地区_直接租赁_期末数
(融资租赁业务其中项)</t>
  </si>
  <si>
    <t>其他境外地区_售后回租_期初数
(融资租赁业务其中项)</t>
  </si>
  <si>
    <t>其他境外地区_售后回租_期末数
(融资租赁业务其中项)</t>
  </si>
  <si>
    <t>其他境外地区_租赁资产合计_期初数</t>
  </si>
  <si>
    <t>其他境外地区_租赁资产合计_期末数</t>
  </si>
  <si>
    <t>地区合计_经营租赁业务_期初数</t>
  </si>
  <si>
    <t>地区合计_经营租赁业务_期末数</t>
  </si>
  <si>
    <t>地区合计_融资租赁业务_期初数</t>
  </si>
  <si>
    <t>地区合计_融资租赁业务_期末数</t>
  </si>
  <si>
    <t>地区合计_直接租赁_期初数
(融资租赁业务其中项)</t>
  </si>
  <si>
    <t>地区合计_直接租赁_期末数
(融资租赁业务其中项)</t>
  </si>
  <si>
    <t>地区合计_售后回租_期初数
(融资租赁业务其中项)</t>
  </si>
  <si>
    <t>地区合计_售后回租_期末数
(融资租赁业务其中项)</t>
  </si>
  <si>
    <t>地区合计_租赁资产合计_期初数</t>
  </si>
  <si>
    <t>地区合计_租赁资产合计_期末数</t>
  </si>
  <si>
    <t>农、林、牧、渔业</t>
  </si>
  <si>
    <t>农、林、牧、渔业_经营租赁业务_期初数</t>
  </si>
  <si>
    <t>农、林、牧、渔业_经营租赁业务_期末数</t>
  </si>
  <si>
    <t>农、林、牧、渔业_融资租赁业务_期初数</t>
  </si>
  <si>
    <t>农、林、牧、渔业_融资租赁业务_期末数</t>
  </si>
  <si>
    <t>农、林、牧、渔业_直接租赁_期初数
(融资租赁业务其中项)</t>
  </si>
  <si>
    <t>农、林、牧、渔业_直接租赁_期末数
(融资租赁业务其中项)</t>
  </si>
  <si>
    <t>农、林、牧、渔业_售后回租_期初数
(融资租赁业务其中项)</t>
  </si>
  <si>
    <t>农、林、牧、渔业_售后回租_期末数
(融资租赁业务其中项)</t>
  </si>
  <si>
    <t>农、林、牧、渔业_租赁资产合计_期初数</t>
  </si>
  <si>
    <t>农、林、牧、渔业_租赁资产合计_期末数</t>
  </si>
  <si>
    <t>采矿业</t>
  </si>
  <si>
    <t>采矿业_经营租赁业务_期初数</t>
  </si>
  <si>
    <t>采矿业_经营租赁业务_期末数</t>
  </si>
  <si>
    <t>采矿业_融资租赁业务_期初数</t>
  </si>
  <si>
    <t>采矿业_融资租赁业务_期末数</t>
  </si>
  <si>
    <t>采矿业_直接租赁_期初数
(融资租赁业务其中项)</t>
  </si>
  <si>
    <t>采矿业_直接租赁_期末数
(融资租赁业务其中项)</t>
  </si>
  <si>
    <t>采矿业_售后回租_期初数
(融资租赁业务其中项)</t>
  </si>
  <si>
    <t>采矿业_售后回租_期末数
(融资租赁业务其中项)</t>
  </si>
  <si>
    <t>采矿业_租赁资产合计_期初数</t>
  </si>
  <si>
    <t>采矿业_租赁资产合计_期末数</t>
  </si>
  <si>
    <t>制造业</t>
  </si>
  <si>
    <t>制造业_经营租赁业务_期初数</t>
  </si>
  <si>
    <t>制造业_经营租赁业务_期末数</t>
  </si>
  <si>
    <t>制造业_融资租赁业务_期初数</t>
  </si>
  <si>
    <t>制造业_融资租赁业务_期末数</t>
  </si>
  <si>
    <t>制造业_直接租赁_期初数
(融资租赁业务其中项)</t>
  </si>
  <si>
    <t>制造业_直接租赁_期末数
(融资租赁业务其中项)</t>
  </si>
  <si>
    <t>制造业_售后回租_期初数
(融资租赁业务其中项)</t>
  </si>
  <si>
    <t>制造业_售后回租_期末数
(融资租赁业务其中项)</t>
  </si>
  <si>
    <t>制造业_租赁资产合计_期初数</t>
  </si>
  <si>
    <t>制造业_租赁资产合计_期末数</t>
  </si>
  <si>
    <t>电力、热力、燃气及水生产和供应业</t>
  </si>
  <si>
    <t>电力、热力、燃气及水生产和供应业_经营租赁业务_期初数</t>
  </si>
  <si>
    <t>电力、热力、燃气及水生产和供应业_经营租赁业务_期末数</t>
  </si>
  <si>
    <t>电力、热力、燃气及水生产和供应业_融资租赁业务_期初数</t>
  </si>
  <si>
    <t>电力、热力、燃气及水生产和供应业_融资租赁业务_期末数</t>
  </si>
  <si>
    <t>电力、热力、燃气及水生产和供应业_直接租赁_期初数
(融资租赁业务其中项)</t>
  </si>
  <si>
    <t>电力、热力、燃气及水生产和供应业_直接租赁_期末数
(融资租赁业务其中项)</t>
  </si>
  <si>
    <t>电力、热力、燃气及水生产和供应业_售后回租_期初数
(融资租赁业务其中项)</t>
  </si>
  <si>
    <t>电力、热力、燃气及水生产和供应业_售后回租_期末数
(融资租赁业务其中项)</t>
  </si>
  <si>
    <t>电力、热力、燃气及水生产和供应业_租赁资产合计_期初数</t>
  </si>
  <si>
    <t>电力、热力、燃气及水生产和供应业_租赁资产合计_期末数</t>
  </si>
  <si>
    <t>建筑业</t>
  </si>
  <si>
    <t>建筑业_经营租赁业务_期初数</t>
  </si>
  <si>
    <t>建筑业_经营租赁业务_期末数</t>
  </si>
  <si>
    <t>建筑业_融资租赁业务_期初数</t>
  </si>
  <si>
    <t>建筑业_融资租赁业务_期末数</t>
  </si>
  <si>
    <t>建筑业_直接租赁_期初数
(融资租赁业务其中项)</t>
  </si>
  <si>
    <t>建筑业_直接租赁_期末数
(融资租赁业务其中项)</t>
  </si>
  <si>
    <t>建筑业_售后回租_期初数
(融资租赁业务其中项)</t>
  </si>
  <si>
    <t>建筑业_售后回租_期末数
(融资租赁业务其中项)</t>
  </si>
  <si>
    <t>建筑业_租赁资产合计_期初数</t>
  </si>
  <si>
    <t>建筑业_租赁资产合计_期末数</t>
  </si>
  <si>
    <t>批发和零售业</t>
  </si>
  <si>
    <t>批发和零售业_经营租赁业务_期初数</t>
  </si>
  <si>
    <t>批发和零售业_经营租赁业务_期末数</t>
  </si>
  <si>
    <t>批发和零售业_融资租赁业务_期初数</t>
  </si>
  <si>
    <t>批发和零售业_融资租赁业务_期末数</t>
  </si>
  <si>
    <t>批发和零售业_直接租赁_期初数
(融资租赁业务其中项)</t>
  </si>
  <si>
    <t>批发和零售业_直接租赁_期末数
(融资租赁业务其中项)</t>
  </si>
  <si>
    <t>批发和零售业_售后回租_期初数
(融资租赁业务其中项)</t>
  </si>
  <si>
    <t>批发和零售业_售后回租_期末数
(融资租赁业务其中项)</t>
  </si>
  <si>
    <t>批发和零售业_租赁资产合计_期初数</t>
  </si>
  <si>
    <t>批发和零售业_租赁资产合计_期末数</t>
  </si>
  <si>
    <t>交通运输、仓储和邮政业</t>
  </si>
  <si>
    <t>交通运输、仓储和邮政业_经营租赁业务_期初数</t>
  </si>
  <si>
    <t>交通运输、仓储和邮政业_经营租赁业务_期末数</t>
  </si>
  <si>
    <t>交通运输、仓储和邮政业_融资租赁业务_期初数</t>
  </si>
  <si>
    <t>交通运输、仓储和邮政业_融资租赁业务_期末数</t>
  </si>
  <si>
    <t>交通运输、仓储和邮政业_直接租赁_期初数
(融资租赁业务其中项)</t>
  </si>
  <si>
    <t>交通运输、仓储和邮政业_直接租赁_期末数
(融资租赁业务其中项)</t>
  </si>
  <si>
    <t>交通运输、仓储和邮政业_售后回租_期初数
(融资租赁业务其中项)</t>
  </si>
  <si>
    <t>交通运输、仓储和邮政业_售后回租_期末数
(融资租赁业务其中项)</t>
  </si>
  <si>
    <t>交通运输、仓储和邮政业_租赁资产合计_期初数</t>
  </si>
  <si>
    <t>交通运输、仓储和邮政业_租赁资产合计_期末数</t>
  </si>
  <si>
    <t>住宿和餐饮业</t>
  </si>
  <si>
    <t>住宿和餐饮业_经营租赁业务_期初数</t>
  </si>
  <si>
    <t>住宿和餐饮业_经营租赁业务_期末数</t>
  </si>
  <si>
    <t>住宿和餐饮业_融资租赁业务_期初数</t>
  </si>
  <si>
    <t>住宿和餐饮业_融资租赁业务_期末数</t>
  </si>
  <si>
    <t>住宿和餐饮业_直接租赁_期初数
(融资租赁业务其中项)</t>
  </si>
  <si>
    <t>住宿和餐饮业_直接租赁_期末数
(融资租赁业务其中项)</t>
  </si>
  <si>
    <t>住宿和餐饮业_售后回租_期初数
(融资租赁业务其中项)</t>
  </si>
  <si>
    <t>住宿和餐饮业_售后回租_期末数
(融资租赁业务其中项)</t>
  </si>
  <si>
    <t>住宿和餐饮业_租赁资产合计_期初数</t>
  </si>
  <si>
    <t>住宿和餐饮业_租赁资产合计_期末数</t>
  </si>
  <si>
    <t>信息传输、软件和信息技术服务业</t>
  </si>
  <si>
    <t>信息传输、软件和信息技术服务业_经营租赁业务_期初数</t>
  </si>
  <si>
    <t>信息传输、软件和信息技术服务业_经营租赁业务_期末数</t>
  </si>
  <si>
    <t>信息传输、软件和信息技术服务业_融资租赁业务_期初数</t>
  </si>
  <si>
    <t>信息传输、软件和信息技术服务业_融资租赁业务_期末数</t>
  </si>
  <si>
    <t>信息传输、软件和信息技术服务业_直接租赁_期初数
(融资租赁业务其中项)</t>
  </si>
  <si>
    <t>信息传输、软件和信息技术服务业_直接租赁_期末数
(融资租赁业务其中项)</t>
  </si>
  <si>
    <t>信息传输、软件和信息技术服务业_售后回租_期初数
(融资租赁业务其中项)</t>
  </si>
  <si>
    <t>信息传输、软件和信息技术服务业_售后回租_期末数
(融资租赁业务其中项)</t>
  </si>
  <si>
    <t>信息传输、软件和信息技术服务业_租赁资产合计_期初数</t>
  </si>
  <si>
    <t>信息传输、软件和信息技术服务业_租赁资产合计_期末数</t>
  </si>
  <si>
    <t>金融业</t>
  </si>
  <si>
    <t>金融业_经营租赁业务_期初数</t>
  </si>
  <si>
    <t>金融业_经营租赁业务_期末数</t>
  </si>
  <si>
    <t>金融业_融资租赁业务_期初数</t>
  </si>
  <si>
    <t>金融业_融资租赁业务_期末数</t>
  </si>
  <si>
    <t>金融业_直接租赁_期初数
(融资租赁业务其中项)</t>
  </si>
  <si>
    <t>金融业_直接租赁_期末数
(融资租赁业务其中项)</t>
  </si>
  <si>
    <t>金融业_售后回租_期初数
(融资租赁业务其中项)</t>
  </si>
  <si>
    <t>金融业_售后回租_期末数
(融资租赁业务其中项)</t>
  </si>
  <si>
    <t>金融业_租赁资产合计_期初数</t>
  </si>
  <si>
    <t>金融业_租赁资产合计_期末数</t>
  </si>
  <si>
    <t>房地产业</t>
  </si>
  <si>
    <t>房地产业_经营租赁业务_期初数</t>
  </si>
  <si>
    <t>房地产业_经营租赁业务_期末数</t>
  </si>
  <si>
    <t>房地产业_融资租赁业务_期初数</t>
  </si>
  <si>
    <t>房地产业_融资租赁业务_期末数</t>
  </si>
  <si>
    <t>房地产业_直接租赁_期初数
(融资租赁业务其中项)</t>
  </si>
  <si>
    <t>房地产业_直接租赁_期末数
(融资租赁业务其中项)</t>
  </si>
  <si>
    <t>房地产业_售后回租_期初数
(融资租赁业务其中项)</t>
  </si>
  <si>
    <t>房地产业_售后回租_期末数
(融资租赁业务其中项)</t>
  </si>
  <si>
    <t>房地产业_租赁资产合计_期初数</t>
  </si>
  <si>
    <t>房地产业_租赁资产合计_期末数</t>
  </si>
  <si>
    <t>租赁和商务服务业</t>
  </si>
  <si>
    <t>租赁和商务服务业_经营租赁业务_期初数</t>
  </si>
  <si>
    <t>租赁和商务服务业_经营租赁业务_期末数</t>
  </si>
  <si>
    <t>租赁和商务服务业_融资租赁业务_期初数</t>
  </si>
  <si>
    <t>租赁和商务服务业_融资租赁业务_期末数</t>
  </si>
  <si>
    <t>租赁和商务服务业_直接租赁_期初数
(融资租赁业务其中项)</t>
  </si>
  <si>
    <t>租赁和商务服务业_直接租赁_期末数
(融资租赁业务其中项)</t>
  </si>
  <si>
    <t>租赁和商务服务业_售后回租_期初数
(融资租赁业务其中项)</t>
  </si>
  <si>
    <t>租赁和商务服务业_售后回租_期末数
(融资租赁业务其中项)</t>
  </si>
  <si>
    <t>租赁和商务服务业_租赁资产合计_期初数</t>
  </si>
  <si>
    <t>租赁和商务服务业_租赁资产合计_期末数</t>
  </si>
  <si>
    <t>科学研究和技术服务业</t>
  </si>
  <si>
    <t>科学研究和技术服务业_经营租赁业务_期初数</t>
  </si>
  <si>
    <t>科学研究和技术服务业_经营租赁业务_期末数</t>
  </si>
  <si>
    <t>科学研究和技术服务业_融资租赁业务_期初数</t>
  </si>
  <si>
    <t>科学研究和技术服务业_融资租赁业务_期末数</t>
  </si>
  <si>
    <t>科学研究和技术服务业_直接租赁_期初数
(融资租赁业务其中项)</t>
  </si>
  <si>
    <t>科学研究和技术服务业_直接租赁_期末数
(融资租赁业务其中项)</t>
  </si>
  <si>
    <t>科学研究和技术服务业_售后回租_期初数
(融资租赁业务其中项)</t>
  </si>
  <si>
    <t>科学研究和技术服务业_售后回租_期末数
(融资租赁业务其中项)</t>
  </si>
  <si>
    <t>科学研究和技术服务业_租赁资产合计_期初数</t>
  </si>
  <si>
    <t>科学研究和技术服务业_租赁资产合计_期末数</t>
  </si>
  <si>
    <t>水利、环境和公共设施管理业</t>
  </si>
  <si>
    <t>水利、环境和公共设施管理业_经营租赁业务_期初数</t>
  </si>
  <si>
    <t>水利、环境和公共设施管理业_经营租赁业务_期末数</t>
  </si>
  <si>
    <t>水利、环境和公共设施管理业_融资租赁业务_期初数</t>
  </si>
  <si>
    <t>水利、环境和公共设施管理业_融资租赁业务_期末数</t>
  </si>
  <si>
    <t>水利、环境和公共设施管理业_直接租赁_期初数
(融资租赁业务其中项)</t>
  </si>
  <si>
    <t>水利、环境和公共设施管理业_直接租赁_期末数
(融资租赁业务其中项)</t>
  </si>
  <si>
    <t>水利、环境和公共设施管理业_售后回租_期初数
(融资租赁业务其中项)</t>
  </si>
  <si>
    <t>水利、环境和公共设施管理业_售后回租_期末数
(融资租赁业务其中项)</t>
  </si>
  <si>
    <t>水利、环境和公共设施管理业_租赁资产合计_期初数</t>
  </si>
  <si>
    <t>水利、环境和公共设施管理业_租赁资产合计_期末数</t>
  </si>
  <si>
    <t>居民服务、修理和其他服务业</t>
  </si>
  <si>
    <t>居民服务、修理和其他服务业_经营租赁业务_期初数</t>
  </si>
  <si>
    <t>居民服务、修理和其他服务业_经营租赁业务_期末数</t>
  </si>
  <si>
    <t>居民服务、修理和其他服务业_融资租赁业务_期初数</t>
  </si>
  <si>
    <t>居民服务、修理和其他服务业_融资租赁业务_期末数</t>
  </si>
  <si>
    <t>居民服务、修理和其他服务业_直接租赁_期初数
(融资租赁业务其中项)</t>
  </si>
  <si>
    <t>居民服务、修理和其他服务业_直接租赁_期末数
(融资租赁业务其中项)</t>
  </si>
  <si>
    <t>居民服务、修理和其他服务业_售后回租_期初数
(融资租赁业务其中项)</t>
  </si>
  <si>
    <t>居民服务、修理和其他服务业_售后回租_期末数
(融资租赁业务其中项)</t>
  </si>
  <si>
    <t>居民服务、修理和其他服务业_租赁资产合计_期初数</t>
  </si>
  <si>
    <t>居民服务、修理和其他服务业_租赁资产合计_期末数</t>
  </si>
  <si>
    <t>教育</t>
  </si>
  <si>
    <t>教育_经营租赁业务_期初数</t>
  </si>
  <si>
    <t>教育_经营租赁业务_期末数</t>
  </si>
  <si>
    <t>教育_融资租赁业务_期初数</t>
  </si>
  <si>
    <t>教育_融资租赁业务_期末数</t>
  </si>
  <si>
    <t>教育_直接租赁_期初数
(融资租赁业务其中项)</t>
  </si>
  <si>
    <t>教育_直接租赁_期末数
(融资租赁业务其中项)</t>
  </si>
  <si>
    <t>教育_售后回租_期初数
(融资租赁业务其中项)</t>
  </si>
  <si>
    <t>教育_售后回租_期末数
(融资租赁业务其中项)</t>
  </si>
  <si>
    <t>教育_租赁资产合计_期初数</t>
  </si>
  <si>
    <t>教育_租赁资产合计_期末数</t>
  </si>
  <si>
    <t>卫生和社会工作</t>
  </si>
  <si>
    <t>卫生和社会工作_经营租赁业务_期初数</t>
  </si>
  <si>
    <t>卫生和社会工作_经营租赁业务_期末数</t>
  </si>
  <si>
    <t>卫生和社会工作_融资租赁业务_期初数</t>
  </si>
  <si>
    <t>卫生和社会工作_融资租赁业务_期末数</t>
  </si>
  <si>
    <t>卫生和社会工作_直接租赁_期初数
(融资租赁业务其中项)</t>
  </si>
  <si>
    <t>卫生和社会工作_直接租赁_期末数
(融资租赁业务其中项)</t>
  </si>
  <si>
    <t>卫生和社会工作_售后回租_期初数
(融资租赁业务其中项)</t>
  </si>
  <si>
    <t>卫生和社会工作_售后回租_期末数
(融资租赁业务其中项)</t>
  </si>
  <si>
    <t>卫生和社会工作_租赁资产合计_期初数</t>
  </si>
  <si>
    <t>卫生和社会工作_租赁资产合计_期末数</t>
  </si>
  <si>
    <t>文化、体育和娱乐业</t>
  </si>
  <si>
    <t>文化、体育和娱乐业_经营租赁业务_期初数</t>
  </si>
  <si>
    <t>文化、体育和娱乐业_经营租赁业务_期末数</t>
  </si>
  <si>
    <t>文化、体育和娱乐业_融资租赁业务_期初数</t>
  </si>
  <si>
    <t>文化、体育和娱乐业_融资租赁业务_期末数</t>
  </si>
  <si>
    <t>文化、体育和娱乐业_直接租赁_期初数
(融资租赁业务其中项)</t>
  </si>
  <si>
    <t>文化、体育和娱乐业_直接租赁_期末数
(融资租赁业务其中项)</t>
  </si>
  <si>
    <t>文化、体育和娱乐业_售后回租_期初数
(融资租赁业务其中项)</t>
  </si>
  <si>
    <t>文化、体育和娱乐业_售后回租_期末数
(融资租赁业务其中项)</t>
  </si>
  <si>
    <t>文化、体育和娱乐业_租赁资产合计_期初数</t>
  </si>
  <si>
    <t>文化、体育和娱乐业_租赁资产合计_期末数</t>
  </si>
  <si>
    <t>公共管理、社会保障和社会组织</t>
  </si>
  <si>
    <t>公共管理、社会保障和社会组织_经营租赁业务_期初数</t>
  </si>
  <si>
    <t>公共管理、社会保障和社会组织_经营租赁业务_期末数</t>
  </si>
  <si>
    <t>公共管理、社会保障和社会组织_融资租赁业务_期初数</t>
  </si>
  <si>
    <t>公共管理、社会保障和社会组织_融资租赁业务_期末数</t>
  </si>
  <si>
    <t>公共管理、社会保障和社会组织_直接租赁_期初数
(融资租赁业务其中项)</t>
  </si>
  <si>
    <t>公共管理、社会保障和社会组织_直接租赁_期末数
(融资租赁业务其中项)</t>
  </si>
  <si>
    <t>公共管理、社会保障和社会组织_售后回租_期初数
(融资租赁业务其中项)</t>
  </si>
  <si>
    <t>公共管理、社会保障和社会组织_售后回租_期末数
(融资租赁业务其中项)</t>
  </si>
  <si>
    <t>公共管理、社会保障和社会组织_租赁资产合计_期初数</t>
  </si>
  <si>
    <t>公共管理、社会保障和社会组织_租赁资产合计_期末数</t>
  </si>
  <si>
    <t>国际组织</t>
  </si>
  <si>
    <t>国际组织_经营租赁业务_期初数</t>
  </si>
  <si>
    <t>国际组织_经营租赁业务_期末数</t>
  </si>
  <si>
    <t>国际组织_融资租赁业务_期初数</t>
  </si>
  <si>
    <t>国际组织_融资租赁业务_期末数</t>
  </si>
  <si>
    <t>国际组织_直接租赁_期初数
(融资租赁业务其中项)</t>
  </si>
  <si>
    <t>国际组织_直接租赁_期末数
(融资租赁业务其中项)</t>
  </si>
  <si>
    <t>国际组织_售后回租_期初数
(融资租赁业务其中项)</t>
  </si>
  <si>
    <t>国际组织_售后回租_期末数
(融资租赁业务其中项)</t>
  </si>
  <si>
    <t>国际组织_租赁资产合计_期初数</t>
  </si>
  <si>
    <t>国际组织_租赁资产合计_期末数</t>
  </si>
  <si>
    <t>境内个人</t>
  </si>
  <si>
    <t>境内个人_经营租赁业务_期初数</t>
  </si>
  <si>
    <t>境内个人_经营租赁业务_期末数</t>
  </si>
  <si>
    <t>境内个人_融资租赁业务_期初数</t>
  </si>
  <si>
    <t>境内个人_融资租赁业务_期末数</t>
  </si>
  <si>
    <t>境内个人_直接租赁_期初数
(融资租赁业务其中项)</t>
  </si>
  <si>
    <t>境内个人_直接租赁_期末数
(融资租赁业务其中项)</t>
  </si>
  <si>
    <t>境内个人_售后回租_期初数
(融资租赁业务其中项)</t>
  </si>
  <si>
    <t>境内个人_售后回租_期末数
(融资租赁业务其中项)</t>
  </si>
  <si>
    <t>境内个人_租赁资产合计_期初数</t>
  </si>
  <si>
    <t>境内个人_租赁资产合计_期末数</t>
  </si>
  <si>
    <t>其中：个体工商户</t>
  </si>
  <si>
    <t>其中：个体工商户_经营租赁业务_期初数</t>
  </si>
  <si>
    <t>其中：个体工商户_经营租赁业务_期末数</t>
  </si>
  <si>
    <t>其中：个体工商户_融资租赁业务_期初数</t>
  </si>
  <si>
    <t>其中：个体工商户_融资租赁业务_期末数</t>
  </si>
  <si>
    <t>其中：个体工商户_直接租赁_期初数
(融资租赁业务其中项)</t>
  </si>
  <si>
    <t>其中：个体工商户_直接租赁_期末数
(融资租赁业务其中项)</t>
  </si>
  <si>
    <t>其中：个体工商户_售后回租_期初数
(融资租赁业务其中项)</t>
  </si>
  <si>
    <t>其中：个体工商户_售后回租_期末数
(融资租赁业务其中项)</t>
  </si>
  <si>
    <t>其中：个体工商户_租赁资产合计_期初数</t>
  </si>
  <si>
    <t>其中：个体工商户_租赁资产合计_期末数</t>
  </si>
  <si>
    <t>其中：小微企业主</t>
  </si>
  <si>
    <t>其中：小微企业主_经营租赁业务_期初数</t>
  </si>
  <si>
    <t>其中：小微企业主_经营租赁业务_期末数</t>
  </si>
  <si>
    <t>其中：小微企业主_融资租赁业务_期初数</t>
  </si>
  <si>
    <t>其中：小微企业主_融资租赁业务_期末数</t>
  </si>
  <si>
    <t>其中：小微企业主_直接租赁_期初数
(融资租赁业务其中项)</t>
  </si>
  <si>
    <t>其中：小微企业主_直接租赁_期末数
(融资租赁业务其中项)</t>
  </si>
  <si>
    <t>其中：小微企业主_售后回租_期初数
(融资租赁业务其中项)</t>
  </si>
  <si>
    <t>其中：小微企业主_售后回租_期末数
(融资租赁业务其中项)</t>
  </si>
  <si>
    <t>其中：小微企业主_租赁资产合计_期初数</t>
  </si>
  <si>
    <t>其中：小微企业主_租赁资产合计_期末数</t>
  </si>
  <si>
    <t>境外</t>
  </si>
  <si>
    <t>境外_经营租赁业务_期初数</t>
  </si>
  <si>
    <t>境外_经营租赁业务_期末数</t>
  </si>
  <si>
    <t>境外_融资租赁业务_期初数</t>
  </si>
  <si>
    <t>境外_融资租赁业务_期末数</t>
  </si>
  <si>
    <t>境外_直接租赁_期初数
(融资租赁业务其中项)</t>
  </si>
  <si>
    <t>境外_直接租赁_期末数
(融资租赁业务其中项)</t>
  </si>
  <si>
    <t>境外_售后回租_期初数
(融资租赁业务其中项)</t>
  </si>
  <si>
    <t>境外_售后回租_期末数
(融资租赁业务其中项)</t>
  </si>
  <si>
    <t>境外_租赁资产合计_期初数</t>
  </si>
  <si>
    <t>境外_租赁资产合计_期末数</t>
  </si>
  <si>
    <t>行业合计_经营租赁业务_期初数</t>
  </si>
  <si>
    <t>行业合计_经营租赁业务_期末数</t>
  </si>
  <si>
    <t>行业合计_融资租赁业务_期初数</t>
  </si>
  <si>
    <t>行业合计_融资租赁业务_期末数</t>
  </si>
  <si>
    <t>行业合计_直接租赁_期初数
(融资租赁业务其中项)</t>
  </si>
  <si>
    <t>行业合计_直接租赁_期末数
(融资租赁业务其中项)</t>
  </si>
  <si>
    <t>行业合计_售后回租_期初数
(融资租赁业务其中项)</t>
  </si>
  <si>
    <t>行业合计_售后回租_期末数
(融资租赁业务其中项)</t>
  </si>
  <si>
    <t>行业合计_租赁资产合计_期初数</t>
  </si>
  <si>
    <t>行业合计_租赁资产合计_期末数</t>
  </si>
  <si>
    <t>租赁资产_（1-3月份）</t>
  </si>
  <si>
    <t>租赁资产_（1- 3月份）</t>
  </si>
  <si>
    <t xml:space="preserve">          其中：经营租赁资产_（1-3月份）</t>
  </si>
  <si>
    <t xml:space="preserve">          其中：经营租赁资产_（1- 3月份）</t>
  </si>
  <si>
    <t xml:space="preserve">                其中：天津市内客户业务_（1-3月份）</t>
  </si>
  <si>
    <t xml:space="preserve">                其中：天津市内客户业务_（1- 3月份）</t>
  </si>
  <si>
    <t xml:space="preserve">                      天津市外客户业务_（1-3月份）</t>
  </si>
  <si>
    <t xml:space="preserve">                      天津市外客户业务_（1- 3月份）</t>
  </si>
  <si>
    <t xml:space="preserve">          其中：融资租赁资产_（1-3月份）</t>
  </si>
  <si>
    <t xml:space="preserve">          其中：融资租赁资产_（1- 3月份）</t>
  </si>
  <si>
    <t xml:space="preserve">                其中：直接租赁资产_（1-3月份）</t>
  </si>
  <si>
    <t xml:space="preserve">                其中：直接租赁资产_（1- 3月份）</t>
  </si>
  <si>
    <t xml:space="preserve">                      其中：天津市内客户业务_（1-3月份）</t>
  </si>
  <si>
    <t xml:space="preserve">                      其中：天津市内客户业务_（1- 3月份）</t>
  </si>
  <si>
    <t xml:space="preserve">                            天津市外客户业务_（1-3月份）</t>
  </si>
  <si>
    <t xml:space="preserve">                            天津市外客户业务_（1- 3月份）</t>
  </si>
  <si>
    <t xml:space="preserve">                      售后回租资产_（1-3月份）</t>
  </si>
  <si>
    <t xml:space="preserve">                      售后回租资产_（1- 3月份）</t>
  </si>
  <si>
    <t>设备类租赁业务余额_期初数</t>
  </si>
  <si>
    <t>设备类租赁业务余额_期末数</t>
  </si>
  <si>
    <t>1.注册地址：指企业法人营业执照正本上的注册地址，应包括乡(镇)、村（街）名称和门牌号。</t>
  </si>
  <si>
    <t>2.成立时间：指企业法人营业执照上的成立日期。</t>
  </si>
  <si>
    <t>3.注册资本：有限责任公司的注册资本为公司登记机关登记的全体股东认缴的出资额。股份有限公司采取发起设立方式设立的，注册资本为在公司登记机关登记的全体发起人认购的股本总额。股份有限公司采取募集方式设立的，注册资本为在公司登记机关登记的实收股本总额。</t>
  </si>
  <si>
    <t>4.实收资本：指投资者按照企业章程，或合同、协议的约定，实际投入企业的资本。</t>
  </si>
  <si>
    <t>5.集中度、关联度：指《融资租赁公司监督管理暂行办法》第二十九条规定的单一客户融资集中度、单一集团客户融资集中度、单一客户关联度、全部关联度、单一股东关联度五项监管指标。</t>
  </si>
  <si>
    <t>6.分支机构：指依法设立、取得营业执照的融资租赁公司分公司，不包括子公司。</t>
  </si>
  <si>
    <t>7.特殊项目公司（SPV)：指为从事融资租赁业务等特定目的而专门设立的项目子公司。主要特征为：单一项目公司对应单一租赁合同或单一承租人；每个项目公司实行单独管理，单独核算；无尚未履行的与融资租赁业务有关的合同的，清算关闭。</t>
  </si>
  <si>
    <t>8.其他融资租赁公司子公司：指除特殊项目公司（SPV）外，控股的融资租赁公司。</t>
  </si>
  <si>
    <t>9.从业人员：指融资租赁公司中从事一定工作并取得报酬或经营收入的人员。</t>
  </si>
  <si>
    <t>10.总资产：指财务会计报表中列示的总资产。</t>
  </si>
  <si>
    <t>11.风险资产：指总资产减去货币资金（现金和银行存款）和国债后的剩余资产。</t>
  </si>
  <si>
    <t>12.经营租赁资产：企业租赁资产中属于经营租赁的资产部分。融资租赁和经营租赁的范围及划分标准按照财政部《企业会计准则第21号——租赁》要求执行。</t>
  </si>
  <si>
    <t>13.融资租赁资产：企业租赁资产中属于融资租赁资产的部分。</t>
  </si>
  <si>
    <t>14.直接租赁资产：企业融资租赁资产中属于直接租赁资产的部分。</t>
  </si>
  <si>
    <t>15.售后回租资产：企业融资租赁资产中属于售后租赁资产的部分。</t>
  </si>
  <si>
    <t>16.总负债:指财务会计报表中列示的总负债。</t>
  </si>
  <si>
    <t>17.对股东负债：企业应向股东偿还的全部债务。</t>
  </si>
  <si>
    <t>18.短期银行贷款:企业贷款期限在1年(含1年)以内的银行贷款。</t>
  </si>
  <si>
    <t>19.长期银行贷款:企业贷款期限在1年(不含1年)以上的银行贷款。</t>
  </si>
  <si>
    <t>20.资产证券化融资余额:通过将租赁业务资产打包转让给特定目的载体，构建资产池发行市场流通的标准化证券余额。</t>
  </si>
  <si>
    <t>21.其他融资余额:上述融资方式以外的融资余额。</t>
  </si>
  <si>
    <t>22.总收入：企业从事主营业务与主营业务以外的经营活动取得的收入总和。</t>
  </si>
  <si>
    <t>23.经营租赁业务收入：企业总收入中属于经营租赁业务的部分。</t>
  </si>
  <si>
    <t>24.融资租赁业务收入：企业总收入中属于融资租赁业务的部分。</t>
  </si>
  <si>
    <t>25.税前利润：企业所得税税前利润。</t>
  </si>
  <si>
    <t>26.缴纳税收：企业实际缴纳各项税收的累计发生额，包括各类流转税、所得税、资源税、财产税、行为税等。</t>
  </si>
  <si>
    <t>27.净利润：在利润总额中按规定缴纳了所得税后公司的利润留成。</t>
  </si>
  <si>
    <t>28.融资租赁投放额：各融资租赁交易中，出租人支付的融资本金总和，即出租人对承租人的实际投放额的总和。</t>
  </si>
  <si>
    <t>29.直接租赁投放额：在上述融资租赁投放额中，属于直接租赁的部分。</t>
  </si>
  <si>
    <t>30.售后回租投放额：在上述融资租赁投放额中，属于售后回租的部分。</t>
  </si>
  <si>
    <t>31.租金余额：融资租赁业务中出租人在未来将要向承租人收取的全部租金（含逾期租金）。</t>
  </si>
  <si>
    <t>32.逾期租金：承租人超过租金支付日期应付未付的租金之和。</t>
  </si>
  <si>
    <t>33.逾期90天以内租金：承租人超过租金支付期限在90天（含90天）以内的应付未付的租金之和。</t>
  </si>
  <si>
    <t>34.逾期90天以上1年以内租金：承租人超过租金支付期限在90天以上1年以内（含1年）的应付未付的租金之和。</t>
  </si>
  <si>
    <t>35.逾期1年以上租金：承租人超过租金支付期限在1年以上的应付未付的租金之和。</t>
  </si>
  <si>
    <t>36.不良资产余额：指逾期90天以上和未逾期或逾期90天以内但计入不良的租金余额。</t>
  </si>
  <si>
    <t>37.不良资产率：指不良资产余额与租赁资产之比。</t>
  </si>
  <si>
    <t>38.资产减值损失准备：指根据会计准则和监管规定，计提的资产减值准备。</t>
  </si>
  <si>
    <t>39.关联方：依据《企业会计准则第36号——关联方披露》的规定予以认定。</t>
  </si>
  <si>
    <t>40.融资租赁加权息费率：统计期间内新发放的融资租赁款的年化息费率乘以相应的权重（以金额为权重）。</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</si>
</sst>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0_ "/>
    <numFmt numFmtId="178" formatCode="0_ "/>
    <numFmt numFmtId="179" formatCode="yyyy&quot;年&quot;m&quot;月&quot;d&quot;日&quot;;@"/>
  </numFmts>
  <fonts count="52">
    <font>
      <sz val="12"/>
      <name val="宋体"/>
      <charset val="134"/>
    </font>
    <font>
      <b/>
      <sz val="12"/>
      <color indexed="10"/>
      <name val="宋体"/>
      <charset val="134"/>
    </font>
    <font>
      <sz val="14"/>
      <name val="宋体"/>
      <charset val="134"/>
    </font>
    <font>
      <sz val="14"/>
      <name val="仿宋_GB2312"/>
      <charset val="134"/>
    </font>
    <font>
      <sz val="12"/>
      <name val="仿宋_GB2312"/>
      <charset val="134"/>
    </font>
    <font>
      <b/>
      <sz val="12"/>
      <name val="仿宋_GB2312"/>
      <charset val="134"/>
    </font>
    <font>
      <b/>
      <sz val="12"/>
      <name val="宋体"/>
      <charset val="134"/>
    </font>
    <font>
      <sz val="11"/>
      <color theme="1"/>
      <name val="仿宋_GB2312"/>
      <charset val="134"/>
    </font>
    <font>
      <sz val="12"/>
      <color indexed="8"/>
      <name val="仿宋_GB2312"/>
      <charset val="134"/>
    </font>
    <font>
      <b/>
      <sz val="16"/>
      <name val="宋体"/>
      <charset val="134"/>
    </font>
    <font>
      <sz val="9"/>
      <name val="宋体"/>
      <charset val="134"/>
    </font>
    <font>
      <sz val="12"/>
      <name val="宋体"/>
      <charset val="134"/>
      <scheme val="minor"/>
    </font>
    <font>
      <sz val="10"/>
      <name val="宋体"/>
      <charset val="134"/>
    </font>
    <font>
      <b/>
      <sz val="12"/>
      <color rgb="FFFF0000"/>
      <name val="宋体"/>
      <charset val="134"/>
    </font>
    <font>
      <sz val="11"/>
      <color theme="1"/>
      <name val="宋体"/>
      <charset val="134"/>
    </font>
    <font>
      <sz val="10"/>
      <color indexed="0"/>
      <name val="宋体"/>
      <charset val="134"/>
    </font>
    <font>
      <b/>
      <sz val="11"/>
      <color theme="1"/>
      <name val="宋体"/>
      <charset val="134"/>
    </font>
    <font>
      <sz val="12"/>
      <color rgb="FFB704FA"/>
      <name val="宋体"/>
      <charset val="134"/>
    </font>
    <font>
      <sz val="18"/>
      <name val="黑体"/>
      <charset val="134"/>
    </font>
    <font>
      <sz val="11"/>
      <name val="黑体"/>
      <charset val="134"/>
    </font>
    <font>
      <sz val="11"/>
      <color rgb="FFFF0000"/>
      <name val="黑体"/>
      <charset val="134"/>
    </font>
    <font>
      <sz val="12"/>
      <color rgb="FFFF0000"/>
      <name val="宋体"/>
      <charset val="134"/>
    </font>
    <font>
      <sz val="12"/>
      <name val="黑体"/>
      <charset val="134"/>
    </font>
    <font>
      <b/>
      <sz val="9"/>
      <color rgb="FF7030A0"/>
      <name val="宋体"/>
      <charset val="134"/>
    </font>
    <font>
      <b/>
      <sz val="8"/>
      <color rgb="FFFF0000"/>
      <name val="宋体"/>
      <charset val="134"/>
    </font>
    <font>
      <b/>
      <sz val="11"/>
      <color rgb="FFFF0000"/>
      <name val="宋体"/>
      <charset val="134"/>
    </font>
    <font>
      <b/>
      <sz val="6"/>
      <color rgb="FF7030A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7030A0"/>
      <name val="黑体"/>
      <charset val="134"/>
    </font>
    <font>
      <b/>
      <sz val="11"/>
      <color rgb="FFFF0000"/>
      <name val="黑体"/>
      <charset val="134"/>
    </font>
    <font>
      <b/>
      <sz val="9"/>
      <name val="宋体"/>
      <charset val="134"/>
    </font>
    <font>
      <sz val="9"/>
      <name val="宋体"/>
      <charset val="134"/>
    </font>
  </fonts>
  <fills count="35">
    <fill>
      <patternFill patternType="none"/>
    </fill>
    <fill>
      <patternFill patternType="gray125"/>
    </fill>
    <fill>
      <patternFill patternType="solid">
        <fgColor theme="2"/>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0" tint="-0.14999847407452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599993896298105"/>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style="thin">
        <color auto="1"/>
      </top>
      <bottom/>
      <diagonal/>
    </border>
    <border>
      <left/>
      <right/>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thin">
        <color auto="1"/>
      </top>
      <bottom/>
      <diagonal/>
    </border>
    <border>
      <left style="medium">
        <color auto="1"/>
      </left>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7" borderId="33"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34" applyNumberFormat="0" applyFill="0" applyAlignment="0" applyProtection="0">
      <alignment vertical="center"/>
    </xf>
    <xf numFmtId="0" fontId="34" fillId="0" borderId="34" applyNumberFormat="0" applyFill="0" applyAlignment="0" applyProtection="0">
      <alignment vertical="center"/>
    </xf>
    <xf numFmtId="0" fontId="35" fillId="0" borderId="35" applyNumberFormat="0" applyFill="0" applyAlignment="0" applyProtection="0">
      <alignment vertical="center"/>
    </xf>
    <xf numFmtId="0" fontId="35" fillId="0" borderId="0" applyNumberFormat="0" applyFill="0" applyBorder="0" applyAlignment="0" applyProtection="0">
      <alignment vertical="center"/>
    </xf>
    <xf numFmtId="0" fontId="36" fillId="8" borderId="36" applyNumberFormat="0" applyAlignment="0" applyProtection="0">
      <alignment vertical="center"/>
    </xf>
    <xf numFmtId="0" fontId="37" fillId="9" borderId="37" applyNumberFormat="0" applyAlignment="0" applyProtection="0">
      <alignment vertical="center"/>
    </xf>
    <xf numFmtId="0" fontId="38" fillId="9" borderId="36" applyNumberFormat="0" applyAlignment="0" applyProtection="0">
      <alignment vertical="center"/>
    </xf>
    <xf numFmtId="0" fontId="39" fillId="10" borderId="38" applyNumberFormat="0" applyAlignment="0" applyProtection="0">
      <alignment vertical="center"/>
    </xf>
    <xf numFmtId="0" fontId="40" fillId="0" borderId="39" applyNumberFormat="0" applyFill="0" applyAlignment="0" applyProtection="0">
      <alignment vertical="center"/>
    </xf>
    <xf numFmtId="0" fontId="41" fillId="0" borderId="40" applyNumberFormat="0" applyFill="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5" fillId="14" borderId="0" applyNumberFormat="0" applyBorder="0" applyAlignment="0" applyProtection="0">
      <alignment vertical="center"/>
    </xf>
    <xf numFmtId="0" fontId="46" fillId="3" borderId="0" applyNumberFormat="0" applyBorder="0" applyAlignment="0" applyProtection="0">
      <alignment vertical="center"/>
    </xf>
    <xf numFmtId="0" fontId="46" fillId="15" borderId="0" applyNumberFormat="0" applyBorder="0" applyAlignment="0" applyProtection="0">
      <alignment vertical="center"/>
    </xf>
    <xf numFmtId="0" fontId="45" fillId="5" borderId="0" applyNumberFormat="0" applyBorder="0" applyAlignment="0" applyProtection="0">
      <alignment vertical="center"/>
    </xf>
    <xf numFmtId="0" fontId="45" fillId="16" borderId="0" applyNumberFormat="0" applyBorder="0" applyAlignment="0" applyProtection="0">
      <alignment vertical="center"/>
    </xf>
    <xf numFmtId="0" fontId="46" fillId="17" borderId="0" applyNumberFormat="0" applyBorder="0" applyAlignment="0" applyProtection="0">
      <alignment vertical="center"/>
    </xf>
    <xf numFmtId="0" fontId="46" fillId="18" borderId="0" applyNumberFormat="0" applyBorder="0" applyAlignment="0" applyProtection="0">
      <alignment vertical="center"/>
    </xf>
    <xf numFmtId="0" fontId="45" fillId="19" borderId="0" applyNumberFormat="0" applyBorder="0" applyAlignment="0" applyProtection="0">
      <alignment vertical="center"/>
    </xf>
    <xf numFmtId="0" fontId="45" fillId="20" borderId="0" applyNumberFormat="0" applyBorder="0" applyAlignment="0" applyProtection="0">
      <alignment vertical="center"/>
    </xf>
    <xf numFmtId="0" fontId="46" fillId="21" borderId="0" applyNumberFormat="0" applyBorder="0" applyAlignment="0" applyProtection="0">
      <alignment vertical="center"/>
    </xf>
    <xf numFmtId="0" fontId="46" fillId="22" borderId="0" applyNumberFormat="0" applyBorder="0" applyAlignment="0" applyProtection="0">
      <alignment vertical="center"/>
    </xf>
    <xf numFmtId="0" fontId="45" fillId="23" borderId="0" applyNumberFormat="0" applyBorder="0" applyAlignment="0" applyProtection="0">
      <alignment vertical="center"/>
    </xf>
    <xf numFmtId="0" fontId="45" fillId="24" borderId="0" applyNumberFormat="0" applyBorder="0" applyAlignment="0" applyProtection="0">
      <alignment vertical="center"/>
    </xf>
    <xf numFmtId="0" fontId="46" fillId="25" borderId="0" applyNumberFormat="0" applyBorder="0" applyAlignment="0" applyProtection="0">
      <alignment vertical="center"/>
    </xf>
    <xf numFmtId="0" fontId="46" fillId="26" borderId="0" applyNumberFormat="0" applyBorder="0" applyAlignment="0" applyProtection="0">
      <alignment vertical="center"/>
    </xf>
    <xf numFmtId="0" fontId="45" fillId="27" borderId="0" applyNumberFormat="0" applyBorder="0" applyAlignment="0" applyProtection="0">
      <alignment vertical="center"/>
    </xf>
    <xf numFmtId="0" fontId="45" fillId="28" borderId="0" applyNumberFormat="0" applyBorder="0" applyAlignment="0" applyProtection="0">
      <alignment vertical="center"/>
    </xf>
    <xf numFmtId="0" fontId="46" fillId="29" borderId="0" applyNumberFormat="0" applyBorder="0" applyAlignment="0" applyProtection="0">
      <alignment vertical="center"/>
    </xf>
    <xf numFmtId="0" fontId="46" fillId="30" borderId="0" applyNumberFormat="0" applyBorder="0" applyAlignment="0" applyProtection="0">
      <alignment vertical="center"/>
    </xf>
    <xf numFmtId="0" fontId="45" fillId="31" borderId="0" applyNumberFormat="0" applyBorder="0" applyAlignment="0" applyProtection="0">
      <alignment vertical="center"/>
    </xf>
    <xf numFmtId="0" fontId="45" fillId="32" borderId="0" applyNumberFormat="0" applyBorder="0" applyAlignment="0" applyProtection="0">
      <alignment vertical="center"/>
    </xf>
    <xf numFmtId="0" fontId="46" fillId="4"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47" fillId="0" borderId="0">
      <alignment vertical="center"/>
    </xf>
    <xf numFmtId="0" fontId="0" fillId="0" borderId="0">
      <alignment vertical="center"/>
    </xf>
  </cellStyleXfs>
  <cellXfs count="207">
    <xf numFmtId="0" fontId="0" fillId="0" borderId="0" xfId="0">
      <alignment vertical="center"/>
    </xf>
    <xf numFmtId="0" fontId="0" fillId="0" borderId="0" xfId="0" applyAlignment="1">
      <alignment vertical="center" wrapText="1"/>
    </xf>
    <xf numFmtId="0" fontId="1" fillId="0" borderId="0" xfId="0" applyFont="1">
      <alignment vertical="center"/>
    </xf>
    <xf numFmtId="0" fontId="2" fillId="0" borderId="1" xfId="0" applyFont="1" applyBorder="1" applyAlignment="1">
      <alignment vertical="center" wrapText="1"/>
    </xf>
    <xf numFmtId="0" fontId="2" fillId="0" borderId="1" xfId="0" applyFont="1" applyFill="1" applyBorder="1" applyAlignment="1">
      <alignment vertical="center" wrapText="1"/>
    </xf>
    <xf numFmtId="0" fontId="0" fillId="0" borderId="0" xfId="0" applyFill="1">
      <alignment vertical="center"/>
    </xf>
    <xf numFmtId="0" fontId="0" fillId="0" borderId="0" xfId="0" applyFont="1">
      <alignment vertical="center"/>
    </xf>
    <xf numFmtId="0" fontId="3" fillId="0" borderId="1" xfId="0" applyFont="1" applyFill="1" applyBorder="1" applyAlignment="1" applyProtection="1">
      <alignment vertical="center" wrapText="1"/>
      <protection hidden="1"/>
    </xf>
    <xf numFmtId="0" fontId="2" fillId="0" borderId="1" xfId="0" applyFont="1" applyFill="1" applyBorder="1" applyAlignment="1">
      <alignment horizontal="justify" vertical="center"/>
    </xf>
    <xf numFmtId="0" fontId="2" fillId="2" borderId="1" xfId="0" applyFont="1" applyFill="1" applyBorder="1" applyAlignment="1">
      <alignment horizontal="justify" vertical="center"/>
    </xf>
    <xf numFmtId="0" fontId="0" fillId="0" borderId="0" xfId="0" applyFont="1" applyFill="1">
      <alignment vertical="center"/>
    </xf>
    <xf numFmtId="0" fontId="2" fillId="3" borderId="1" xfId="0" applyFont="1" applyFill="1" applyBorder="1" applyAlignment="1">
      <alignment vertical="center" wrapText="1"/>
    </xf>
    <xf numFmtId="0" fontId="0" fillId="0" borderId="1" xfId="0" applyBorder="1" applyAlignment="1">
      <alignment vertical="center" wrapText="1"/>
    </xf>
    <xf numFmtId="0" fontId="0" fillId="0" borderId="1" xfId="0" applyFill="1" applyBorder="1" applyAlignment="1" applyProtection="1">
      <alignment vertical="center" wrapText="1"/>
    </xf>
    <xf numFmtId="0" fontId="4" fillId="0" borderId="1" xfId="0" applyFont="1" applyFill="1" applyBorder="1" applyAlignment="1" applyProtection="1">
      <alignment vertical="center" wrapText="1"/>
      <protection hidden="1"/>
    </xf>
    <xf numFmtId="0" fontId="4" fillId="2" borderId="1" xfId="0" applyFont="1" applyFill="1" applyBorder="1" applyAlignment="1" applyProtection="1">
      <alignment vertical="center" wrapText="1"/>
      <protection hidden="1"/>
    </xf>
    <xf numFmtId="0" fontId="0" fillId="2" borderId="1" xfId="0" applyFill="1" applyBorder="1" applyAlignment="1">
      <alignment vertical="center" wrapText="1"/>
    </xf>
    <xf numFmtId="0" fontId="5" fillId="2" borderId="1" xfId="0" applyFont="1" applyFill="1" applyBorder="1" applyAlignment="1" applyProtection="1">
      <alignment vertical="center" wrapText="1"/>
      <protection hidden="1"/>
    </xf>
    <xf numFmtId="0" fontId="6" fillId="2" borderId="1" xfId="0" applyFont="1" applyFill="1" applyBorder="1" applyAlignment="1">
      <alignment vertical="center" wrapText="1"/>
    </xf>
    <xf numFmtId="0" fontId="5" fillId="0" borderId="1" xfId="0" applyFont="1" applyFill="1" applyBorder="1" applyAlignment="1" applyProtection="1">
      <alignment vertical="center" wrapText="1"/>
      <protection hidden="1"/>
    </xf>
    <xf numFmtId="0" fontId="6" fillId="0" borderId="1" xfId="0" applyFont="1" applyBorder="1" applyAlignment="1">
      <alignment vertical="center" wrapText="1"/>
    </xf>
    <xf numFmtId="0" fontId="0" fillId="0" borderId="0" xfId="0" applyFill="1" applyBorder="1" applyProtection="1">
      <alignment vertical="center"/>
    </xf>
    <xf numFmtId="0" fontId="0" fillId="0" borderId="0" xfId="0" applyBorder="1" applyProtection="1">
      <alignment vertical="center"/>
    </xf>
    <xf numFmtId="0" fontId="7"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4" fillId="0" borderId="1" xfId="0" applyFont="1" applyFill="1" applyBorder="1" applyAlignment="1" applyProtection="1">
      <alignment horizontal="center" vertical="center" wrapText="1"/>
      <protection hidden="1"/>
    </xf>
    <xf numFmtId="0" fontId="4" fillId="0" borderId="2" xfId="0" applyFont="1" applyFill="1" applyBorder="1" applyAlignment="1" applyProtection="1">
      <alignment horizontal="center" vertical="center" wrapText="1"/>
      <protection hidden="1"/>
    </xf>
    <xf numFmtId="0" fontId="4" fillId="0" borderId="3" xfId="0" applyFont="1" applyFill="1" applyBorder="1" applyAlignment="1" applyProtection="1">
      <alignment horizontal="center" vertical="center" wrapText="1"/>
      <protection hidden="1"/>
    </xf>
    <xf numFmtId="0" fontId="4" fillId="0" borderId="1" xfId="0" applyFont="1" applyFill="1" applyBorder="1" applyAlignment="1" applyProtection="1">
      <alignment horizontal="center" vertical="center"/>
      <protection hidden="1"/>
    </xf>
    <xf numFmtId="0" fontId="4" fillId="0" borderId="4" xfId="0" applyFont="1" applyFill="1" applyBorder="1" applyAlignment="1" applyProtection="1">
      <alignment horizontal="center" vertical="center" wrapText="1"/>
      <protection hidden="1"/>
    </xf>
    <xf numFmtId="0" fontId="4" fillId="0" borderId="5" xfId="0" applyFont="1" applyFill="1" applyBorder="1" applyAlignment="1" applyProtection="1">
      <alignment horizontal="center" vertical="center" wrapText="1"/>
      <protection hidden="1"/>
    </xf>
    <xf numFmtId="0" fontId="4" fillId="0" borderId="1" xfId="0" applyFont="1" applyFill="1" applyBorder="1" applyAlignment="1" applyProtection="1">
      <alignment vertical="center" wrapText="1"/>
    </xf>
    <xf numFmtId="176" fontId="4" fillId="0" borderId="1" xfId="0" applyNumberFormat="1"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6" xfId="0" applyFont="1" applyFill="1" applyBorder="1" applyAlignment="1" applyProtection="1">
      <alignment horizontal="center" vertical="center" wrapText="1"/>
      <protection hidden="1"/>
    </xf>
    <xf numFmtId="0" fontId="4" fillId="0" borderId="7" xfId="0" applyFont="1" applyFill="1" applyBorder="1" applyAlignment="1" applyProtection="1">
      <alignment horizontal="center" vertical="center" wrapText="1"/>
      <protection hidden="1"/>
    </xf>
    <xf numFmtId="0" fontId="4" fillId="0" borderId="8" xfId="0" applyFont="1" applyFill="1" applyBorder="1" applyAlignment="1" applyProtection="1">
      <alignment horizontal="center" vertical="center" wrapText="1"/>
      <protection hidden="1"/>
    </xf>
    <xf numFmtId="0" fontId="4" fillId="0" borderId="9" xfId="0" applyFont="1" applyFill="1" applyBorder="1" applyAlignment="1" applyProtection="1">
      <alignment horizontal="center" vertical="center" wrapText="1"/>
      <protection hidden="1"/>
    </xf>
    <xf numFmtId="0" fontId="4" fillId="0" borderId="10" xfId="0" applyFont="1" applyFill="1" applyBorder="1" applyAlignment="1" applyProtection="1">
      <alignment horizontal="center" vertical="center" wrapText="1"/>
      <protection hidden="1"/>
    </xf>
    <xf numFmtId="10" fontId="4" fillId="0" borderId="1" xfId="0" applyNumberFormat="1" applyFont="1" applyFill="1" applyBorder="1" applyAlignment="1" applyProtection="1">
      <alignment vertical="center" wrapText="1"/>
    </xf>
    <xf numFmtId="0" fontId="8" fillId="0" borderId="1" xfId="0" applyNumberFormat="1" applyFont="1" applyFill="1" applyBorder="1" applyAlignment="1" applyProtection="1">
      <alignment horizontal="center" vertical="center" wrapText="1"/>
      <protection hidden="1"/>
    </xf>
    <xf numFmtId="177" fontId="4" fillId="0" borderId="1" xfId="0" applyNumberFormat="1" applyFont="1" applyFill="1" applyBorder="1" applyAlignment="1" applyProtection="1">
      <alignment horizontal="center" vertical="center"/>
      <protection hidden="1"/>
    </xf>
    <xf numFmtId="177" fontId="4" fillId="0" borderId="1" xfId="0" applyNumberFormat="1" applyFont="1" applyFill="1" applyBorder="1" applyAlignment="1" applyProtection="1">
      <alignment horizontal="right" vertical="center" wrapText="1"/>
    </xf>
    <xf numFmtId="177" fontId="4" fillId="0" borderId="0" xfId="0" applyNumberFormat="1" applyFont="1" applyFill="1" applyBorder="1" applyAlignment="1" applyProtection="1">
      <alignment horizontal="right" vertical="center" wrapText="1"/>
    </xf>
    <xf numFmtId="177" fontId="4" fillId="0" borderId="4" xfId="0" applyNumberFormat="1" applyFont="1" applyFill="1" applyBorder="1" applyAlignment="1" applyProtection="1">
      <alignment horizontal="center" vertical="center"/>
      <protection hidden="1"/>
    </xf>
    <xf numFmtId="177" fontId="4" fillId="0" borderId="4" xfId="0" applyNumberFormat="1" applyFont="1" applyFill="1" applyBorder="1" applyAlignment="1" applyProtection="1">
      <alignment horizontal="center" vertical="center" wrapText="1"/>
      <protection hidden="1"/>
    </xf>
    <xf numFmtId="177" fontId="4" fillId="0" borderId="11" xfId="0" applyNumberFormat="1" applyFont="1" applyFill="1" applyBorder="1" applyAlignment="1" applyProtection="1">
      <alignment horizontal="center" vertical="center"/>
      <protection hidden="1"/>
    </xf>
    <xf numFmtId="177" fontId="4" fillId="0" borderId="11" xfId="0" applyNumberFormat="1" applyFont="1" applyFill="1" applyBorder="1" applyAlignment="1" applyProtection="1">
      <alignment horizontal="center" vertical="center" wrapText="1"/>
      <protection hidden="1"/>
    </xf>
    <xf numFmtId="177" fontId="4" fillId="0" borderId="5" xfId="0" applyNumberFormat="1" applyFont="1" applyFill="1" applyBorder="1" applyAlignment="1" applyProtection="1">
      <alignment horizontal="center" vertical="center"/>
      <protection hidden="1"/>
    </xf>
    <xf numFmtId="177" fontId="4" fillId="0" borderId="5" xfId="0" applyNumberFormat="1" applyFont="1" applyFill="1" applyBorder="1" applyAlignment="1" applyProtection="1">
      <alignment horizontal="center" vertical="center" wrapText="1"/>
      <protection hidden="1"/>
    </xf>
    <xf numFmtId="0" fontId="4" fillId="0" borderId="1"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177" fontId="8" fillId="0" borderId="1" xfId="0" applyNumberFormat="1" applyFont="1" applyFill="1" applyBorder="1" applyAlignment="1" applyProtection="1">
      <alignment horizontal="center" vertical="center" wrapText="1"/>
      <protection hidden="1"/>
    </xf>
    <xf numFmtId="10" fontId="4" fillId="0" borderId="0" xfId="0" applyNumberFormat="1" applyFont="1" applyFill="1" applyBorder="1" applyAlignment="1" applyProtection="1">
      <alignment vertical="center" wrapText="1"/>
    </xf>
    <xf numFmtId="10" fontId="4" fillId="0" borderId="1" xfId="0" applyNumberFormat="1" applyFont="1" applyFill="1" applyBorder="1" applyAlignment="1" applyProtection="1">
      <alignment horizontal="center" vertical="center"/>
      <protection hidden="1"/>
    </xf>
    <xf numFmtId="10" fontId="4" fillId="0" borderId="1" xfId="0" applyNumberFormat="1" applyFont="1" applyFill="1" applyBorder="1" applyAlignment="1" applyProtection="1">
      <alignment horizontal="right" vertical="center" wrapText="1"/>
    </xf>
    <xf numFmtId="10" fontId="4" fillId="0" borderId="0" xfId="0" applyNumberFormat="1" applyFont="1" applyFill="1" applyBorder="1" applyAlignment="1" applyProtection="1">
      <alignment horizontal="right" vertical="center" wrapText="1"/>
    </xf>
    <xf numFmtId="178" fontId="4" fillId="0" borderId="1" xfId="0" applyNumberFormat="1" applyFont="1" applyFill="1" applyBorder="1" applyAlignment="1" applyProtection="1">
      <alignment horizontal="right" vertical="center" wrapText="1"/>
    </xf>
    <xf numFmtId="0" fontId="4" fillId="0" borderId="1" xfId="0" applyFont="1" applyFill="1" applyBorder="1" applyAlignment="1" applyProtection="1">
      <alignment horizontal="left" vertical="center" wrapText="1"/>
    </xf>
    <xf numFmtId="0" fontId="9" fillId="0" borderId="0" xfId="0" applyFont="1" applyAlignment="1">
      <alignment horizontal="center" vertical="center"/>
    </xf>
    <xf numFmtId="0" fontId="9" fillId="0" borderId="0" xfId="0" applyFont="1" applyAlignment="1">
      <alignment vertical="center"/>
    </xf>
    <xf numFmtId="0" fontId="0" fillId="2" borderId="0" xfId="0" applyFont="1" applyFill="1" applyAlignment="1">
      <alignment horizontal="right" vertical="center"/>
    </xf>
    <xf numFmtId="0" fontId="0" fillId="0" borderId="0" xfId="0" applyFont="1" applyAlignment="1" applyProtection="1">
      <alignment vertical="center"/>
      <protection locked="0"/>
    </xf>
    <xf numFmtId="0" fontId="0" fillId="2" borderId="0" xfId="0" applyFont="1" applyFill="1" applyAlignment="1">
      <alignment vertical="center"/>
    </xf>
    <xf numFmtId="0" fontId="0" fillId="0" borderId="0" xfId="0" applyFont="1" applyAlignment="1">
      <alignment vertical="center"/>
    </xf>
    <xf numFmtId="0" fontId="0" fillId="3" borderId="1" xfId="0" applyFill="1" applyBorder="1" applyAlignment="1">
      <alignment horizontal="center" vertical="center"/>
    </xf>
    <xf numFmtId="177" fontId="4" fillId="3" borderId="1" xfId="0" applyNumberFormat="1" applyFont="1" applyFill="1" applyBorder="1" applyAlignment="1" applyProtection="1">
      <alignment horizontal="center" vertical="center" wrapText="1"/>
      <protection hidden="1"/>
    </xf>
    <xf numFmtId="0" fontId="10" fillId="0" borderId="1" xfId="0" applyFont="1" applyFill="1" applyBorder="1" applyAlignment="1">
      <alignment horizontal="justify" vertical="center"/>
    </xf>
    <xf numFmtId="4" fontId="11" fillId="2" borderId="1" xfId="0" applyNumberFormat="1" applyFont="1" applyFill="1" applyBorder="1">
      <alignment vertical="center"/>
    </xf>
    <xf numFmtId="0" fontId="0" fillId="0" borderId="1" xfId="0" applyFont="1" applyBorder="1" applyAlignment="1">
      <alignment horizontal="center" vertical="center"/>
    </xf>
    <xf numFmtId="177" fontId="12" fillId="4" borderId="1" xfId="0" applyNumberFormat="1" applyFont="1" applyFill="1" applyBorder="1" applyAlignment="1" applyProtection="1">
      <alignment vertical="center" wrapText="1"/>
      <protection locked="0"/>
    </xf>
    <xf numFmtId="177" fontId="12" fillId="4" borderId="1" xfId="0" applyNumberFormat="1" applyFont="1" applyFill="1" applyBorder="1" applyAlignment="1" applyProtection="1">
      <alignment vertical="center" wrapText="1"/>
    </xf>
    <xf numFmtId="0" fontId="0" fillId="0" borderId="0" xfId="0" applyProtection="1">
      <alignment vertical="center"/>
      <protection locked="0"/>
    </xf>
    <xf numFmtId="0" fontId="13" fillId="0" borderId="0" xfId="0" applyFont="1" applyFill="1" applyAlignment="1">
      <alignment horizontal="left" vertical="center" wrapText="1"/>
    </xf>
    <xf numFmtId="0" fontId="6" fillId="0" borderId="0" xfId="0" applyFont="1" applyFill="1" applyAlignment="1">
      <alignment vertical="center" wrapText="1"/>
    </xf>
    <xf numFmtId="0" fontId="0" fillId="0" borderId="0" xfId="0" applyAlignment="1">
      <alignment horizontal="left" vertical="center" wrapText="1"/>
    </xf>
    <xf numFmtId="0" fontId="0" fillId="0" borderId="0" xfId="0" applyFont="1" applyAlignment="1" applyProtection="1">
      <alignment horizontal="left" vertical="center"/>
      <protection locked="0"/>
    </xf>
    <xf numFmtId="0" fontId="14" fillId="3" borderId="1" xfId="0" applyFont="1" applyFill="1" applyBorder="1" applyAlignment="1" applyProtection="1">
      <alignment horizontal="center" vertical="center" wrapText="1"/>
    </xf>
    <xf numFmtId="0" fontId="15" fillId="3" borderId="2" xfId="50" applyNumberFormat="1" applyFont="1" applyFill="1" applyBorder="1" applyAlignment="1">
      <alignment horizontal="center" vertical="center"/>
    </xf>
    <xf numFmtId="0" fontId="15" fillId="3" borderId="3" xfId="50" applyNumberFormat="1" applyFont="1" applyFill="1" applyBorder="1" applyAlignment="1">
      <alignment horizontal="center" vertical="center"/>
    </xf>
    <xf numFmtId="0" fontId="15" fillId="3" borderId="7" xfId="50" applyNumberFormat="1" applyFont="1" applyFill="1" applyBorder="1" applyAlignment="1">
      <alignment horizontal="center" vertical="center" wrapText="1"/>
    </xf>
    <xf numFmtId="0" fontId="15" fillId="3" borderId="12" xfId="50" applyNumberFormat="1" applyFont="1" applyFill="1" applyBorder="1" applyAlignment="1">
      <alignment horizontal="center" vertical="center" wrapText="1"/>
    </xf>
    <xf numFmtId="0" fontId="15" fillId="3" borderId="3" xfId="50" applyNumberFormat="1" applyFont="1" applyFill="1" applyBorder="1" applyAlignment="1">
      <alignment horizontal="center" vertical="center" wrapText="1"/>
    </xf>
    <xf numFmtId="0" fontId="15" fillId="3" borderId="9" xfId="50" applyNumberFormat="1" applyFont="1" applyFill="1" applyBorder="1" applyAlignment="1">
      <alignment horizontal="center" vertical="center" wrapText="1"/>
    </xf>
    <xf numFmtId="0" fontId="15" fillId="3" borderId="13" xfId="50" applyNumberFormat="1" applyFont="1" applyFill="1" applyBorder="1" applyAlignment="1">
      <alignment horizontal="center" vertical="center" wrapText="1"/>
    </xf>
    <xf numFmtId="0" fontId="15" fillId="3" borderId="1" xfId="50" applyNumberFormat="1" applyFont="1" applyFill="1" applyBorder="1" applyAlignment="1">
      <alignment horizontal="center" vertical="center" wrapText="1"/>
    </xf>
    <xf numFmtId="0" fontId="14" fillId="3" borderId="4" xfId="0" applyFont="1" applyFill="1" applyBorder="1" applyAlignment="1" applyProtection="1">
      <alignment horizontal="center" vertical="center" wrapText="1"/>
    </xf>
    <xf numFmtId="177" fontId="4" fillId="3" borderId="4" xfId="0" applyNumberFormat="1" applyFont="1" applyFill="1" applyBorder="1" applyAlignment="1" applyProtection="1">
      <alignment horizontal="center" vertical="center"/>
      <protection hidden="1"/>
    </xf>
    <xf numFmtId="0" fontId="14" fillId="0" borderId="1" xfId="0" applyFont="1" applyFill="1" applyBorder="1" applyAlignment="1" applyProtection="1">
      <alignment vertical="center" wrapText="1"/>
    </xf>
    <xf numFmtId="0" fontId="0" fillId="2" borderId="1" xfId="0" applyFill="1" applyBorder="1" applyProtection="1">
      <alignment vertical="center"/>
    </xf>
    <xf numFmtId="0" fontId="16" fillId="0" borderId="1" xfId="0" applyFont="1" applyFill="1" applyBorder="1" applyAlignment="1" applyProtection="1">
      <alignment vertical="center" wrapText="1"/>
    </xf>
    <xf numFmtId="0" fontId="15" fillId="3" borderId="1" xfId="50" applyNumberFormat="1" applyFont="1" applyFill="1" applyBorder="1" applyAlignment="1">
      <alignment horizontal="center" vertical="center"/>
    </xf>
    <xf numFmtId="177" fontId="4" fillId="3" borderId="7" xfId="0" applyNumberFormat="1" applyFont="1" applyFill="1" applyBorder="1" applyAlignment="1" applyProtection="1">
      <alignment horizontal="center" vertical="center"/>
      <protection hidden="1"/>
    </xf>
    <xf numFmtId="0" fontId="0" fillId="3" borderId="4" xfId="0" applyFill="1" applyBorder="1" applyAlignment="1">
      <alignment horizontal="center" vertical="center"/>
    </xf>
    <xf numFmtId="0" fontId="0" fillId="2" borderId="1" xfId="0" applyFill="1" applyBorder="1" applyAlignment="1" applyProtection="1">
      <alignment horizontal="right" vertical="center" wrapText="1"/>
    </xf>
    <xf numFmtId="0" fontId="0" fillId="0" borderId="0" xfId="0" applyFill="1" applyProtection="1">
      <alignment vertical="center"/>
    </xf>
    <xf numFmtId="0" fontId="0" fillId="0" borderId="0" xfId="0" applyProtection="1">
      <alignment vertical="center"/>
    </xf>
    <xf numFmtId="0" fontId="0" fillId="0" borderId="0" xfId="0" applyFill="1" applyAlignment="1" applyProtection="1">
      <alignment horizontal="right" vertical="center"/>
    </xf>
    <xf numFmtId="0" fontId="17" fillId="0" borderId="0" xfId="0" applyFont="1" applyProtection="1">
      <alignment vertical="center"/>
    </xf>
    <xf numFmtId="0" fontId="0" fillId="2" borderId="0" xfId="0" applyFill="1">
      <alignment vertical="center"/>
    </xf>
    <xf numFmtId="0" fontId="0" fillId="0" borderId="0" xfId="0" applyFill="1" applyBorder="1" applyAlignment="1">
      <alignment vertical="center"/>
    </xf>
    <xf numFmtId="0" fontId="18" fillId="0" borderId="0" xfId="0" applyFont="1" applyFill="1" applyBorder="1" applyAlignment="1" applyProtection="1">
      <alignment horizontal="center" vertical="center"/>
      <protection hidden="1"/>
    </xf>
    <xf numFmtId="0" fontId="0" fillId="0" borderId="0" xfId="0" applyFill="1" applyBorder="1" applyAlignment="1" applyProtection="1">
      <alignment vertical="center"/>
      <protection hidden="1"/>
    </xf>
    <xf numFmtId="0" fontId="0" fillId="5" borderId="0" xfId="0" applyFill="1" applyBorder="1" applyAlignment="1" applyProtection="1">
      <alignment vertical="center"/>
      <protection hidden="1"/>
    </xf>
    <xf numFmtId="0" fontId="19" fillId="0" borderId="0" xfId="0" applyFont="1" applyFill="1" applyAlignment="1" applyProtection="1">
      <alignment horizontal="left" vertical="center" wrapText="1"/>
      <protection hidden="1"/>
    </xf>
    <xf numFmtId="0" fontId="20" fillId="0" borderId="0" xfId="0" applyFont="1" applyFill="1" applyAlignment="1" applyProtection="1">
      <alignment horizontal="left" vertical="center"/>
      <protection hidden="1"/>
    </xf>
    <xf numFmtId="0" fontId="20" fillId="0" borderId="0" xfId="0" applyFont="1" applyFill="1" applyAlignment="1" applyProtection="1">
      <alignment horizontal="left" vertical="center" wrapText="1"/>
      <protection hidden="1"/>
    </xf>
    <xf numFmtId="0" fontId="19" fillId="0" borderId="0" xfId="0" applyFont="1" applyFill="1" applyAlignment="1" applyProtection="1">
      <alignment horizontal="right" vertical="center"/>
      <protection hidden="1"/>
    </xf>
    <xf numFmtId="0" fontId="12" fillId="0" borderId="1" xfId="0" applyFont="1" applyFill="1" applyBorder="1" applyAlignment="1" applyProtection="1">
      <alignment horizontal="left" vertical="center"/>
      <protection hidden="1"/>
    </xf>
    <xf numFmtId="0" fontId="12" fillId="6" borderId="1" xfId="0" applyFont="1" applyFill="1" applyBorder="1" applyAlignment="1" applyProtection="1">
      <alignment horizontal="center" vertical="center"/>
    </xf>
    <xf numFmtId="0" fontId="12" fillId="4" borderId="1" xfId="0" applyFont="1" applyFill="1" applyBorder="1" applyAlignment="1" applyProtection="1">
      <alignment horizontal="center" vertical="center"/>
      <protection locked="0"/>
    </xf>
    <xf numFmtId="179" fontId="12" fillId="4" borderId="1" xfId="0" applyNumberFormat="1" applyFont="1" applyFill="1" applyBorder="1" applyAlignment="1" applyProtection="1">
      <alignment horizontal="center" vertical="center"/>
      <protection locked="0"/>
    </xf>
    <xf numFmtId="0" fontId="12" fillId="4" borderId="2" xfId="0" applyFont="1" applyFill="1" applyBorder="1" applyAlignment="1" applyProtection="1">
      <alignment horizontal="center" vertical="center"/>
      <protection locked="0"/>
    </xf>
    <xf numFmtId="0" fontId="12" fillId="4" borderId="3" xfId="0" applyFont="1" applyFill="1" applyBorder="1" applyAlignment="1" applyProtection="1">
      <alignment horizontal="center" vertical="center"/>
      <protection locked="0"/>
    </xf>
    <xf numFmtId="0" fontId="12" fillId="4" borderId="14"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wrapText="1"/>
      <protection hidden="1"/>
    </xf>
    <xf numFmtId="0" fontId="12" fillId="0" borderId="1" xfId="0" applyFont="1" applyFill="1" applyBorder="1" applyAlignment="1" applyProtection="1">
      <alignment vertical="center"/>
      <protection hidden="1"/>
    </xf>
    <xf numFmtId="0" fontId="12" fillId="6" borderId="1" xfId="0" applyNumberFormat="1" applyFont="1" applyFill="1" applyBorder="1" applyAlignment="1" applyProtection="1">
      <alignment horizontal="center" vertical="center"/>
    </xf>
    <xf numFmtId="10" fontId="12" fillId="6" borderId="1" xfId="0" applyNumberFormat="1" applyFont="1" applyFill="1" applyBorder="1" applyAlignment="1" applyProtection="1">
      <alignment horizontal="center" vertical="center"/>
    </xf>
    <xf numFmtId="0" fontId="21" fillId="0" borderId="0" xfId="0" applyFont="1" applyFill="1" applyBorder="1" applyAlignment="1" applyProtection="1">
      <alignment vertical="center"/>
      <protection hidden="1"/>
    </xf>
    <xf numFmtId="0" fontId="22" fillId="0" borderId="1" xfId="0" applyFont="1" applyFill="1" applyBorder="1" applyAlignment="1" applyProtection="1">
      <alignment horizontal="center" vertical="center" wrapText="1"/>
      <protection hidden="1"/>
    </xf>
    <xf numFmtId="0" fontId="13" fillId="0" borderId="0" xfId="0" applyFont="1" applyFill="1" applyBorder="1" applyAlignment="1" applyProtection="1">
      <alignment vertical="center"/>
      <protection hidden="1"/>
    </xf>
    <xf numFmtId="0" fontId="12" fillId="0" borderId="1" xfId="0" applyFont="1" applyFill="1" applyBorder="1" applyAlignment="1" applyProtection="1">
      <alignment horizontal="left" vertical="center" wrapText="1"/>
      <protection hidden="1"/>
    </xf>
    <xf numFmtId="177" fontId="12" fillId="6" borderId="1" xfId="0" applyNumberFormat="1" applyFont="1" applyFill="1" applyBorder="1" applyAlignment="1" applyProtection="1">
      <alignment vertical="center" wrapText="1"/>
      <protection hidden="1"/>
    </xf>
    <xf numFmtId="0" fontId="23" fillId="0" borderId="0" xfId="0" applyFont="1" applyFill="1" applyBorder="1" applyAlignment="1" applyProtection="1">
      <alignment vertical="center" wrapText="1"/>
      <protection hidden="1"/>
    </xf>
    <xf numFmtId="0" fontId="24" fillId="0" borderId="0" xfId="0" applyFont="1" applyFill="1" applyBorder="1" applyAlignment="1" applyProtection="1">
      <alignment vertical="center" wrapText="1"/>
      <protection hidden="1"/>
    </xf>
    <xf numFmtId="0" fontId="12" fillId="0" borderId="1" xfId="0" applyFont="1" applyFill="1" applyBorder="1" applyAlignment="1" applyProtection="1">
      <alignment horizontal="left" vertical="center" wrapText="1"/>
    </xf>
    <xf numFmtId="177" fontId="12" fillId="6" borderId="1" xfId="0" applyNumberFormat="1" applyFont="1" applyFill="1" applyBorder="1" applyAlignment="1" applyProtection="1">
      <alignment vertical="center" wrapText="1"/>
    </xf>
    <xf numFmtId="0" fontId="25" fillId="0" borderId="0" xfId="0" applyFont="1" applyFill="1" applyBorder="1" applyAlignment="1" applyProtection="1">
      <alignment vertical="center"/>
      <protection hidden="1"/>
    </xf>
    <xf numFmtId="0" fontId="26" fillId="0" borderId="0" xfId="0" applyFont="1" applyFill="1" applyBorder="1" applyAlignment="1" applyProtection="1">
      <alignment vertical="center" wrapText="1"/>
      <protection hidden="1"/>
    </xf>
    <xf numFmtId="177" fontId="12" fillId="6" borderId="1" xfId="0" applyNumberFormat="1" applyFont="1" applyFill="1" applyBorder="1" applyAlignment="1" applyProtection="1">
      <alignment horizontal="center" vertical="center" wrapText="1"/>
      <protection hidden="1"/>
    </xf>
    <xf numFmtId="177" fontId="12" fillId="4" borderId="1" xfId="0" applyNumberFormat="1" applyFont="1" applyFill="1" applyBorder="1" applyAlignment="1" applyProtection="1">
      <alignment horizontal="right" vertical="center" wrapText="1" indent="10"/>
      <protection locked="0"/>
    </xf>
    <xf numFmtId="177" fontId="12" fillId="6" borderId="1" xfId="0" applyNumberFormat="1" applyFont="1" applyFill="1" applyBorder="1" applyAlignment="1" applyProtection="1">
      <alignment horizontal="right" vertical="center" wrapText="1" indent="10"/>
    </xf>
    <xf numFmtId="0" fontId="10" fillId="0" borderId="1" xfId="0" applyFont="1" applyFill="1" applyBorder="1" applyAlignment="1" applyProtection="1">
      <alignment horizontal="left" vertical="center" wrapText="1"/>
      <protection hidden="1"/>
    </xf>
    <xf numFmtId="0" fontId="12" fillId="6" borderId="1" xfId="0" applyFont="1" applyFill="1" applyBorder="1" applyAlignment="1" applyProtection="1">
      <alignment horizontal="justify" vertical="center"/>
    </xf>
    <xf numFmtId="0" fontId="12" fillId="6" borderId="1" xfId="0" applyFont="1" applyFill="1" applyBorder="1" applyAlignment="1" applyProtection="1">
      <alignment horizontal="left" vertical="center"/>
    </xf>
    <xf numFmtId="0" fontId="12" fillId="0" borderId="0" xfId="0" applyFont="1" applyFill="1" applyBorder="1" applyAlignment="1">
      <alignment vertical="center"/>
    </xf>
    <xf numFmtId="0" fontId="12" fillId="0" borderId="15" xfId="0" applyFont="1" applyFill="1" applyBorder="1" applyAlignment="1" applyProtection="1">
      <alignment horizontal="left" vertical="center"/>
      <protection hidden="1"/>
    </xf>
    <xf numFmtId="0" fontId="12" fillId="0" borderId="16" xfId="0" applyFont="1" applyFill="1" applyBorder="1" applyAlignment="1" applyProtection="1">
      <alignment horizontal="left" vertical="center"/>
      <protection hidden="1"/>
    </xf>
    <xf numFmtId="0" fontId="12" fillId="4" borderId="16" xfId="0" applyFont="1" applyFill="1" applyBorder="1" applyAlignment="1" applyProtection="1">
      <alignment horizontal="center" vertical="center"/>
      <protection locked="0"/>
    </xf>
    <xf numFmtId="0" fontId="12" fillId="4" borderId="17" xfId="0" applyFont="1" applyFill="1" applyBorder="1" applyAlignment="1" applyProtection="1">
      <alignment horizontal="center" vertical="center"/>
      <protection locked="0"/>
    </xf>
    <xf numFmtId="0" fontId="10" fillId="0" borderId="18" xfId="0" applyFont="1" applyFill="1" applyBorder="1" applyAlignment="1" applyProtection="1">
      <alignment horizontal="left" vertical="center"/>
      <protection hidden="1"/>
    </xf>
    <xf numFmtId="0" fontId="10" fillId="0" borderId="1" xfId="0" applyFont="1" applyFill="1" applyBorder="1" applyAlignment="1" applyProtection="1">
      <alignment horizontal="left" vertical="center"/>
      <protection hidden="1"/>
    </xf>
    <xf numFmtId="0" fontId="12" fillId="4" borderId="19" xfId="0" applyFont="1" applyFill="1" applyBorder="1" applyAlignment="1" applyProtection="1">
      <alignment horizontal="center" vertical="center"/>
      <protection locked="0"/>
    </xf>
    <xf numFmtId="0" fontId="12" fillId="0" borderId="20" xfId="0" applyFont="1" applyFill="1" applyBorder="1" applyAlignment="1" applyProtection="1">
      <alignment horizontal="left" vertical="center"/>
      <protection hidden="1"/>
    </xf>
    <xf numFmtId="0" fontId="12" fillId="0" borderId="14" xfId="0" applyFont="1" applyFill="1" applyBorder="1" applyAlignment="1" applyProtection="1">
      <alignment horizontal="left" vertical="center"/>
      <protection hidden="1"/>
    </xf>
    <xf numFmtId="10" fontId="12" fillId="4" borderId="2" xfId="0" applyNumberFormat="1" applyFont="1" applyFill="1" applyBorder="1" applyAlignment="1" applyProtection="1">
      <alignment horizontal="center" vertical="center"/>
      <protection locked="0"/>
    </xf>
    <xf numFmtId="10" fontId="12" fillId="4" borderId="3" xfId="0" applyNumberFormat="1" applyFont="1" applyFill="1" applyBorder="1" applyAlignment="1" applyProtection="1">
      <alignment horizontal="center" vertical="center"/>
      <protection locked="0"/>
    </xf>
    <xf numFmtId="10" fontId="12" fillId="4" borderId="21" xfId="0" applyNumberFormat="1" applyFont="1" applyFill="1" applyBorder="1" applyAlignment="1" applyProtection="1">
      <alignment horizontal="center" vertical="center"/>
      <protection locked="0"/>
    </xf>
    <xf numFmtId="0" fontId="12" fillId="0" borderId="18" xfId="0" applyFont="1" applyFill="1" applyBorder="1" applyAlignment="1" applyProtection="1">
      <alignment horizontal="left" vertical="center"/>
      <protection hidden="1"/>
    </xf>
    <xf numFmtId="0" fontId="12" fillId="0" borderId="22" xfId="0" applyFont="1" applyFill="1" applyBorder="1" applyAlignment="1" applyProtection="1">
      <alignment horizontal="left" vertical="center"/>
      <protection hidden="1"/>
    </xf>
    <xf numFmtId="0" fontId="12" fillId="0" borderId="23" xfId="0" applyFont="1" applyFill="1" applyBorder="1" applyAlignment="1" applyProtection="1">
      <alignment horizontal="left" vertical="center"/>
      <protection hidden="1"/>
    </xf>
    <xf numFmtId="0" fontId="12" fillId="4" borderId="23" xfId="0" applyFont="1" applyFill="1" applyBorder="1" applyAlignment="1" applyProtection="1">
      <alignment horizontal="center" vertical="center"/>
      <protection locked="0"/>
    </xf>
    <xf numFmtId="0" fontId="12" fillId="4" borderId="24" xfId="0" applyFont="1" applyFill="1" applyBorder="1" applyAlignment="1" applyProtection="1">
      <alignment horizontal="center" vertical="center"/>
      <protection locked="0"/>
    </xf>
    <xf numFmtId="0" fontId="22" fillId="0" borderId="25" xfId="0" applyFont="1" applyFill="1" applyBorder="1" applyAlignment="1" applyProtection="1">
      <alignment horizontal="center" vertical="center" wrapText="1"/>
      <protection hidden="1"/>
    </xf>
    <xf numFmtId="0" fontId="22" fillId="0" borderId="26" xfId="0" applyFont="1" applyFill="1" applyBorder="1" applyAlignment="1" applyProtection="1">
      <alignment horizontal="center" vertical="center" wrapText="1"/>
      <protection hidden="1"/>
    </xf>
    <xf numFmtId="0" fontId="22" fillId="0" borderId="27" xfId="0" applyFont="1" applyFill="1" applyBorder="1" applyAlignment="1" applyProtection="1">
      <alignment horizontal="center" vertical="center" wrapText="1"/>
      <protection hidden="1"/>
    </xf>
    <xf numFmtId="0" fontId="12" fillId="0" borderId="15" xfId="0" applyFont="1" applyFill="1" applyBorder="1" applyAlignment="1" applyProtection="1">
      <alignment horizontal="left" vertical="center" wrapText="1"/>
      <protection hidden="1"/>
    </xf>
    <xf numFmtId="0" fontId="12" fillId="0" borderId="16" xfId="0" applyFont="1" applyFill="1" applyBorder="1" applyAlignment="1" applyProtection="1">
      <alignment horizontal="left" vertical="center" wrapText="1"/>
      <protection hidden="1"/>
    </xf>
    <xf numFmtId="177" fontId="12" fillId="4" borderId="16" xfId="0" applyNumberFormat="1" applyFont="1" applyFill="1" applyBorder="1" applyAlignment="1" applyProtection="1">
      <alignment vertical="center" wrapText="1"/>
      <protection locked="0"/>
    </xf>
    <xf numFmtId="177" fontId="12" fillId="6" borderId="17" xfId="0" applyNumberFormat="1" applyFont="1" applyFill="1" applyBorder="1" applyAlignment="1" applyProtection="1">
      <alignment vertical="center" wrapText="1"/>
      <protection hidden="1"/>
    </xf>
    <xf numFmtId="0" fontId="12" fillId="0" borderId="18" xfId="0" applyFont="1" applyFill="1" applyBorder="1" applyAlignment="1" applyProtection="1">
      <alignment horizontal="left" vertical="center" wrapText="1"/>
      <protection hidden="1"/>
    </xf>
    <xf numFmtId="177" fontId="12" fillId="4" borderId="5" xfId="0" applyNumberFormat="1" applyFont="1" applyFill="1" applyBorder="1" applyAlignment="1" applyProtection="1">
      <alignment vertical="center" wrapText="1"/>
      <protection locked="0"/>
    </xf>
    <xf numFmtId="177" fontId="12" fillId="6" borderId="19" xfId="0" applyNumberFormat="1" applyFont="1" applyFill="1" applyBorder="1" applyAlignment="1" applyProtection="1">
      <alignment vertical="center" wrapText="1"/>
      <protection hidden="1"/>
    </xf>
    <xf numFmtId="0" fontId="12" fillId="0" borderId="18" xfId="0" applyFont="1" applyFill="1" applyBorder="1" applyAlignment="1" applyProtection="1">
      <alignment horizontal="left" vertical="center" wrapText="1"/>
    </xf>
    <xf numFmtId="0" fontId="12" fillId="0" borderId="20" xfId="0" applyFont="1" applyFill="1" applyBorder="1" applyAlignment="1" applyProtection="1">
      <alignment horizontal="left" vertical="center" wrapText="1"/>
      <protection hidden="1"/>
    </xf>
    <xf numFmtId="0" fontId="12" fillId="0" borderId="14" xfId="0" applyFont="1" applyFill="1" applyBorder="1" applyAlignment="1" applyProtection="1">
      <alignment horizontal="left" vertical="center" wrapText="1"/>
      <protection hidden="1"/>
    </xf>
    <xf numFmtId="177" fontId="12" fillId="6" borderId="19" xfId="0" applyNumberFormat="1" applyFont="1" applyFill="1" applyBorder="1" applyAlignment="1" applyProtection="1">
      <alignment vertical="center" wrapText="1"/>
    </xf>
    <xf numFmtId="10" fontId="12" fillId="6" borderId="1" xfId="0" applyNumberFormat="1" applyFont="1" applyFill="1" applyBorder="1" applyAlignment="1" applyProtection="1">
      <alignment vertical="center" wrapText="1"/>
      <protection hidden="1"/>
    </xf>
    <xf numFmtId="177" fontId="12" fillId="6" borderId="5" xfId="0" applyNumberFormat="1" applyFont="1" applyFill="1" applyBorder="1" applyAlignment="1" applyProtection="1">
      <alignment horizontal="center" vertical="center" wrapText="1"/>
    </xf>
    <xf numFmtId="10" fontId="12" fillId="6" borderId="19" xfId="0" applyNumberFormat="1" applyFont="1" applyFill="1" applyBorder="1" applyAlignment="1" applyProtection="1">
      <alignment vertical="center" wrapText="1"/>
      <protection hidden="1"/>
    </xf>
    <xf numFmtId="177" fontId="12" fillId="4" borderId="2" xfId="0" applyNumberFormat="1" applyFont="1" applyFill="1" applyBorder="1" applyAlignment="1" applyProtection="1">
      <alignment horizontal="center" vertical="center" wrapText="1"/>
      <protection locked="0"/>
    </xf>
    <xf numFmtId="177" fontId="12" fillId="4" borderId="3" xfId="0" applyNumberFormat="1" applyFont="1" applyFill="1" applyBorder="1" applyAlignment="1" applyProtection="1">
      <alignment horizontal="center" vertical="center" wrapText="1"/>
      <protection locked="0"/>
    </xf>
    <xf numFmtId="177" fontId="12" fillId="4" borderId="21" xfId="0" applyNumberFormat="1" applyFont="1" applyFill="1" applyBorder="1" applyAlignment="1" applyProtection="1">
      <alignment horizontal="center" vertical="center" wrapText="1"/>
      <protection locked="0"/>
    </xf>
    <xf numFmtId="10" fontId="12" fillId="4" borderId="2" xfId="0" applyNumberFormat="1" applyFont="1" applyFill="1" applyBorder="1" applyAlignment="1" applyProtection="1">
      <alignment horizontal="center" vertical="center" wrapText="1"/>
      <protection locked="0"/>
    </xf>
    <xf numFmtId="10" fontId="12" fillId="4" borderId="3" xfId="0" applyNumberFormat="1" applyFont="1" applyFill="1" applyBorder="1" applyAlignment="1" applyProtection="1">
      <alignment horizontal="center" vertical="center" wrapText="1"/>
      <protection locked="0"/>
    </xf>
    <xf numFmtId="10" fontId="12" fillId="4" borderId="21" xfId="0" applyNumberFormat="1" applyFont="1" applyFill="1" applyBorder="1" applyAlignment="1" applyProtection="1">
      <alignment horizontal="center" vertical="center" wrapText="1"/>
      <protection locked="0"/>
    </xf>
    <xf numFmtId="177" fontId="12" fillId="4" borderId="19" xfId="0" applyNumberFormat="1" applyFont="1" applyFill="1" applyBorder="1" applyAlignment="1" applyProtection="1">
      <alignment vertical="center" wrapText="1"/>
      <protection locked="0"/>
    </xf>
    <xf numFmtId="177" fontId="12" fillId="4" borderId="1" xfId="0" applyNumberFormat="1" applyFont="1" applyFill="1" applyBorder="1" applyAlignment="1" applyProtection="1">
      <alignment horizontal="center" vertical="center" wrapText="1"/>
      <protection locked="0"/>
    </xf>
    <xf numFmtId="177" fontId="12" fillId="4" borderId="19" xfId="0" applyNumberFormat="1" applyFont="1" applyFill="1" applyBorder="1" applyAlignment="1" applyProtection="1">
      <alignment horizontal="center" vertical="center" wrapText="1"/>
      <protection locked="0"/>
    </xf>
    <xf numFmtId="177" fontId="12" fillId="4" borderId="28" xfId="0" applyNumberFormat="1" applyFont="1" applyFill="1" applyBorder="1" applyAlignment="1" applyProtection="1">
      <alignment horizontal="center" vertical="center" wrapText="1"/>
      <protection locked="0"/>
    </xf>
    <xf numFmtId="177" fontId="12" fillId="4" borderId="7" xfId="0" applyNumberFormat="1" applyFont="1" applyFill="1" applyBorder="1" applyAlignment="1" applyProtection="1">
      <alignment horizontal="center" vertical="center" wrapText="1"/>
      <protection locked="0"/>
    </xf>
    <xf numFmtId="177" fontId="12" fillId="4" borderId="12" xfId="0" applyNumberFormat="1" applyFont="1" applyFill="1" applyBorder="1" applyAlignment="1" applyProtection="1">
      <alignment horizontal="center" vertical="center" wrapText="1"/>
      <protection locked="0"/>
    </xf>
    <xf numFmtId="178" fontId="12" fillId="4" borderId="7" xfId="0" applyNumberFormat="1" applyFont="1" applyFill="1" applyBorder="1" applyAlignment="1" applyProtection="1">
      <alignment horizontal="center" vertical="center" wrapText="1"/>
      <protection locked="0"/>
    </xf>
    <xf numFmtId="178" fontId="12" fillId="4" borderId="12" xfId="0" applyNumberFormat="1" applyFont="1" applyFill="1" applyBorder="1" applyAlignment="1" applyProtection="1">
      <alignment horizontal="center" vertical="center" wrapText="1"/>
      <protection locked="0"/>
    </xf>
    <xf numFmtId="178" fontId="12" fillId="4" borderId="28" xfId="0" applyNumberFormat="1" applyFont="1" applyFill="1" applyBorder="1" applyAlignment="1" applyProtection="1">
      <alignment horizontal="center" vertical="center" wrapText="1"/>
      <protection locked="0"/>
    </xf>
    <xf numFmtId="0" fontId="12" fillId="0" borderId="29" xfId="0" applyFont="1" applyFill="1" applyBorder="1" applyAlignment="1" applyProtection="1">
      <alignment horizontal="left" vertical="center" wrapText="1"/>
      <protection hidden="1"/>
    </xf>
    <xf numFmtId="0" fontId="12" fillId="0" borderId="6" xfId="0" applyFont="1" applyFill="1" applyBorder="1" applyAlignment="1" applyProtection="1">
      <alignment horizontal="left" vertical="center" wrapText="1"/>
      <protection hidden="1"/>
    </xf>
    <xf numFmtId="178" fontId="12" fillId="6" borderId="7" xfId="0" applyNumberFormat="1" applyFont="1" applyFill="1" applyBorder="1" applyAlignment="1" applyProtection="1">
      <alignment horizontal="center" vertical="center" wrapText="1"/>
    </xf>
    <xf numFmtId="178" fontId="12" fillId="6" borderId="12" xfId="0" applyNumberFormat="1" applyFont="1" applyFill="1" applyBorder="1" applyAlignment="1" applyProtection="1">
      <alignment horizontal="center" vertical="center" wrapText="1"/>
    </xf>
    <xf numFmtId="178" fontId="12" fillId="6" borderId="28" xfId="0" applyNumberFormat="1" applyFont="1" applyFill="1" applyBorder="1" applyAlignment="1" applyProtection="1">
      <alignment horizontal="center" vertical="center" wrapText="1"/>
    </xf>
    <xf numFmtId="0" fontId="12" fillId="0" borderId="22" xfId="0" applyFont="1" applyFill="1" applyBorder="1" applyAlignment="1" applyProtection="1">
      <alignment horizontal="left" vertical="center" wrapText="1"/>
      <protection hidden="1"/>
    </xf>
    <xf numFmtId="0" fontId="12" fillId="0" borderId="23" xfId="0" applyFont="1" applyFill="1" applyBorder="1" applyAlignment="1" applyProtection="1">
      <alignment horizontal="left" vertical="center" wrapText="1"/>
      <protection hidden="1"/>
    </xf>
    <xf numFmtId="177" fontId="12" fillId="4" borderId="30" xfId="0" applyNumberFormat="1" applyFont="1" applyFill="1" applyBorder="1" applyAlignment="1" applyProtection="1">
      <alignment horizontal="left" vertical="center" wrapText="1"/>
      <protection locked="0"/>
    </xf>
    <xf numFmtId="177" fontId="12" fillId="4" borderId="31" xfId="0" applyNumberFormat="1" applyFont="1" applyFill="1" applyBorder="1" applyAlignment="1" applyProtection="1">
      <alignment horizontal="left" vertical="center" wrapText="1"/>
      <protection locked="0"/>
    </xf>
    <xf numFmtId="177" fontId="12" fillId="4" borderId="32" xfId="0" applyNumberFormat="1" applyFont="1" applyFill="1" applyBorder="1" applyAlignment="1" applyProtection="1">
      <alignment horizontal="left" vertical="center" wrapText="1"/>
      <protection locked="0"/>
    </xf>
    <xf numFmtId="0" fontId="10" fillId="0" borderId="15" xfId="0" applyFont="1" applyFill="1" applyBorder="1" applyAlignment="1" applyProtection="1">
      <alignment horizontal="left" vertical="center" wrapText="1"/>
      <protection hidden="1"/>
    </xf>
    <xf numFmtId="0" fontId="12" fillId="4" borderId="16" xfId="0" applyFont="1" applyFill="1" applyBorder="1" applyAlignment="1" applyProtection="1">
      <alignment horizontal="justify" vertical="center"/>
      <protection locked="0"/>
    </xf>
    <xf numFmtId="0" fontId="10" fillId="0" borderId="16" xfId="0" applyFont="1" applyFill="1" applyBorder="1" applyAlignment="1" applyProtection="1">
      <alignment horizontal="left" vertical="center" wrapText="1"/>
      <protection hidden="1"/>
    </xf>
    <xf numFmtId="0" fontId="12" fillId="4" borderId="16" xfId="0" applyFont="1" applyFill="1" applyBorder="1" applyAlignment="1" applyProtection="1">
      <alignment horizontal="left" vertical="center"/>
      <protection locked="0"/>
    </xf>
    <xf numFmtId="0" fontId="12" fillId="4" borderId="17" xfId="0" applyFont="1" applyFill="1" applyBorder="1" applyAlignment="1" applyProtection="1">
      <alignment horizontal="left" vertical="center"/>
      <protection locked="0"/>
    </xf>
    <xf numFmtId="0" fontId="10" fillId="0" borderId="22" xfId="0" applyFont="1" applyFill="1" applyBorder="1" applyAlignment="1" applyProtection="1">
      <alignment horizontal="left" vertical="center" wrapText="1"/>
      <protection hidden="1"/>
    </xf>
    <xf numFmtId="0" fontId="12" fillId="4" borderId="23" xfId="0" applyFont="1" applyFill="1" applyBorder="1" applyAlignment="1" applyProtection="1">
      <alignment horizontal="justify" vertical="center"/>
      <protection locked="0"/>
    </xf>
    <xf numFmtId="0" fontId="10" fillId="0" borderId="23" xfId="0" applyFont="1" applyFill="1" applyBorder="1" applyAlignment="1" applyProtection="1">
      <alignment horizontal="left" vertical="center" wrapText="1"/>
      <protection hidden="1"/>
    </xf>
    <xf numFmtId="0" fontId="12" fillId="4" borderId="23" xfId="0" applyFont="1" applyFill="1" applyBorder="1" applyAlignment="1" applyProtection="1">
      <alignment horizontal="left" vertical="center"/>
      <protection locked="0"/>
    </xf>
    <xf numFmtId="0" fontId="12" fillId="4" borderId="24" xfId="0" applyFont="1" applyFill="1" applyBorder="1" applyAlignment="1" applyProtection="1">
      <alignment horizontal="left" vertical="center"/>
      <protection locked="0"/>
    </xf>
    <xf numFmtId="0" fontId="0" fillId="0" borderId="0" xfId="0" applyNumberFormat="1" applyFill="1" applyBorder="1" applyAlignment="1">
      <alignmen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8" xfId="50"/>
  </cellStyles>
  <tableStyles count="0" defaultTableStyle="TableStyleMedium2" defaultPivotStyle="PivotStyleLight16"/>
  <colors>
    <mruColors>
      <color rgb="00000000"/>
      <color rgb="00CFE4C0"/>
      <color rgb="00FF0000"/>
      <color rgb="00FF5B5B"/>
      <color rgb="00EC0000"/>
      <color rgb="00E6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O63"/>
  <sheetViews>
    <sheetView tabSelected="1" zoomScale="110" zoomScaleNormal="110" topLeftCell="A60" workbookViewId="0">
      <selection activeCell="C4" sqref="C4:F4"/>
    </sheetView>
  </sheetViews>
  <sheetFormatPr defaultColWidth="9" defaultRowHeight="15.75"/>
  <cols>
    <col min="1" max="1" width="10.1" style="100" customWidth="1"/>
    <col min="2" max="2" width="34.4" style="100" customWidth="1"/>
    <col min="3" max="6" width="13.6" style="100" customWidth="1"/>
    <col min="7" max="7" width="17.3" style="100" customWidth="1"/>
    <col min="8" max="12" width="9" style="100" hidden="1" customWidth="1"/>
    <col min="13" max="13" width="15.7" style="100" customWidth="1"/>
    <col min="14" max="16378" width="9" style="100"/>
  </cols>
  <sheetData>
    <row r="1" ht="31.05" customHeight="1" spans="1:12">
      <c r="A1" s="101" t="s">
        <v>0</v>
      </c>
      <c r="B1" s="101"/>
      <c r="C1" s="101"/>
      <c r="D1" s="101"/>
      <c r="E1" s="101"/>
      <c r="F1" s="101"/>
      <c r="G1" s="102"/>
      <c r="H1" s="103"/>
      <c r="I1" s="103"/>
      <c r="J1" s="103"/>
      <c r="K1" s="103"/>
      <c r="L1" s="103"/>
    </row>
    <row r="2" ht="87" customHeight="1" spans="1:12">
      <c r="A2" s="104" t="s">
        <v>1</v>
      </c>
      <c r="B2" s="105"/>
      <c r="C2" s="105"/>
      <c r="D2" s="105"/>
      <c r="E2" s="105"/>
      <c r="F2" s="105"/>
      <c r="G2" s="102"/>
      <c r="H2" s="102"/>
      <c r="I2" s="102"/>
      <c r="J2" s="102"/>
      <c r="K2" s="102"/>
      <c r="L2" s="102"/>
    </row>
    <row r="3" ht="24" customHeight="1" spans="1:12">
      <c r="A3" s="106"/>
      <c r="B3" s="105"/>
      <c r="C3" s="105"/>
      <c r="D3" s="105"/>
      <c r="E3" s="107" t="s">
        <v>2</v>
      </c>
      <c r="F3" s="107"/>
      <c r="G3" s="102"/>
      <c r="H3" s="102"/>
      <c r="I3" s="102"/>
      <c r="J3" s="102"/>
      <c r="K3" s="102"/>
      <c r="L3" s="102"/>
    </row>
    <row r="4" ht="24" customHeight="1" spans="1:12">
      <c r="A4" s="137" t="s">
        <v>3</v>
      </c>
      <c r="B4" s="138"/>
      <c r="C4" s="139" t="s">
        <v>4</v>
      </c>
      <c r="D4" s="139"/>
      <c r="E4" s="139"/>
      <c r="F4" s="140"/>
      <c r="G4" s="102"/>
      <c r="H4" s="102"/>
      <c r="I4" s="102"/>
      <c r="J4" s="102"/>
      <c r="K4" s="102"/>
      <c r="L4" s="102"/>
    </row>
    <row r="5" ht="24" customHeight="1" spans="1:12">
      <c r="A5" s="141" t="s">
        <v>5</v>
      </c>
      <c r="B5" s="142"/>
      <c r="C5" s="110"/>
      <c r="D5" s="110"/>
      <c r="E5" s="110"/>
      <c r="F5" s="143"/>
      <c r="G5" s="102"/>
      <c r="H5" s="102"/>
      <c r="I5" s="102"/>
      <c r="J5" s="102"/>
      <c r="K5" s="102"/>
      <c r="L5" s="102"/>
    </row>
    <row r="6" ht="24" customHeight="1" spans="1:12">
      <c r="A6" s="144" t="s">
        <v>6</v>
      </c>
      <c r="B6" s="145"/>
      <c r="C6" s="146"/>
      <c r="D6" s="147"/>
      <c r="E6" s="147"/>
      <c r="F6" s="148"/>
      <c r="G6" s="102"/>
      <c r="H6" s="102"/>
      <c r="I6" s="102"/>
      <c r="J6" s="102"/>
      <c r="K6" s="102"/>
      <c r="L6" s="102"/>
    </row>
    <row r="7" ht="24" customHeight="1" spans="1:12">
      <c r="A7" s="144" t="s">
        <v>7</v>
      </c>
      <c r="B7" s="145"/>
      <c r="C7" s="146"/>
      <c r="D7" s="147"/>
      <c r="E7" s="147"/>
      <c r="F7" s="148"/>
      <c r="G7" s="102"/>
      <c r="H7" s="102"/>
      <c r="I7" s="102"/>
      <c r="J7" s="102"/>
      <c r="K7" s="102"/>
      <c r="L7" s="102"/>
    </row>
    <row r="8" ht="24" customHeight="1" spans="1:12">
      <c r="A8" s="149" t="s">
        <v>8</v>
      </c>
      <c r="B8" s="108"/>
      <c r="C8" s="110"/>
      <c r="D8" s="110"/>
      <c r="E8" s="110"/>
      <c r="F8" s="143"/>
      <c r="G8" s="102"/>
      <c r="H8" s="102"/>
      <c r="I8" s="102"/>
      <c r="J8" s="102"/>
      <c r="K8" s="102"/>
      <c r="L8" s="102"/>
    </row>
    <row r="9" ht="24" customHeight="1" spans="1:12">
      <c r="A9" s="150" t="s">
        <v>9</v>
      </c>
      <c r="B9" s="151"/>
      <c r="C9" s="152"/>
      <c r="D9" s="152"/>
      <c r="E9" s="152"/>
      <c r="F9" s="153"/>
      <c r="G9" s="119"/>
      <c r="H9" s="102"/>
      <c r="I9" s="102"/>
      <c r="J9" s="102"/>
      <c r="K9" s="102"/>
      <c r="L9" s="102"/>
    </row>
    <row r="10" ht="22.95" customHeight="1" spans="1:12">
      <c r="A10" s="154" t="s">
        <v>10</v>
      </c>
      <c r="B10" s="155"/>
      <c r="C10" s="155" t="s">
        <v>11</v>
      </c>
      <c r="D10" s="155" t="s">
        <v>12</v>
      </c>
      <c r="E10" s="155" t="s">
        <v>13</v>
      </c>
      <c r="F10" s="156" t="s">
        <v>14</v>
      </c>
      <c r="G10" s="121"/>
      <c r="H10" s="102"/>
      <c r="I10" s="102"/>
      <c r="J10" s="102"/>
      <c r="K10" s="102"/>
      <c r="L10" s="102"/>
    </row>
    <row r="11" ht="22.95" customHeight="1" spans="1:13">
      <c r="A11" s="157" t="s">
        <v>15</v>
      </c>
      <c r="B11" s="158" t="s">
        <v>15</v>
      </c>
      <c r="C11" s="159"/>
      <c r="D11" s="159"/>
      <c r="E11" s="159"/>
      <c r="F11" s="160">
        <f t="shared" ref="F11:F17" si="0">C11+D11-E11</f>
        <v>0</v>
      </c>
      <c r="G11" s="124" t="str">
        <f>IF(L11&gt;=1,"实收资本远大于注册资本，请确认信息","")</f>
        <v/>
      </c>
      <c r="H11" s="102">
        <f>IF(C12&gt;C11+10,1,0)</f>
        <v>0</v>
      </c>
      <c r="I11" s="102"/>
      <c r="J11" s="102"/>
      <c r="K11" s="102">
        <f>IF(F12&gt;F11+10,1,0)</f>
        <v>0</v>
      </c>
      <c r="L11" s="102">
        <f t="shared" ref="L11:L14" si="1">SUM(H11:K11)</f>
        <v>0</v>
      </c>
      <c r="M11" s="124" t="str">
        <f t="shared" ref="M11:M35" si="2">IF(OR(D11&lt;0,E11&lt;0),"增加额或减少额为负数，请确认信息","")</f>
        <v/>
      </c>
    </row>
    <row r="12" ht="22.95" customHeight="1" spans="1:13">
      <c r="A12" s="161" t="s">
        <v>16</v>
      </c>
      <c r="B12" s="122" t="s">
        <v>16</v>
      </c>
      <c r="C12" s="70"/>
      <c r="D12" s="162"/>
      <c r="E12" s="162"/>
      <c r="F12" s="163">
        <f t="shared" si="0"/>
        <v>0</v>
      </c>
      <c r="G12" s="124" t="str">
        <f>IF(L12&gt;=1,"实收资本与净资产差过大，请确认信息","")</f>
        <v/>
      </c>
      <c r="H12" s="102">
        <f>IF(C12-C33&gt;C12*0.5,1,0)</f>
        <v>0</v>
      </c>
      <c r="I12" s="102"/>
      <c r="J12" s="102"/>
      <c r="K12" s="102">
        <f>IF(F12-F33&gt;F12*0.5,1,0)</f>
        <v>0</v>
      </c>
      <c r="L12" s="102">
        <f t="shared" si="1"/>
        <v>0</v>
      </c>
      <c r="M12" s="124" t="str">
        <f t="shared" si="2"/>
        <v/>
      </c>
    </row>
    <row r="13" ht="22.95" customHeight="1" spans="1:13">
      <c r="A13" s="161" t="s">
        <v>17</v>
      </c>
      <c r="B13" s="122" t="s">
        <v>17</v>
      </c>
      <c r="C13" s="70"/>
      <c r="D13" s="162"/>
      <c r="E13" s="162"/>
      <c r="F13" s="163">
        <f t="shared" si="0"/>
        <v>0</v>
      </c>
      <c r="G13" s="124" t="str">
        <f>IF(L13&gt;=1,"风险资产远小于总资产，请确认信息","")</f>
        <v/>
      </c>
      <c r="H13" s="102">
        <f>IF(C13-C34&gt;C13*0.5,1,0)</f>
        <v>0</v>
      </c>
      <c r="I13" s="102"/>
      <c r="J13" s="102"/>
      <c r="K13" s="102">
        <f>IF(F13-F34&gt;F13*0.5,1,0)</f>
        <v>0</v>
      </c>
      <c r="L13" s="102">
        <f t="shared" si="1"/>
        <v>0</v>
      </c>
      <c r="M13" s="124" t="str">
        <f t="shared" si="2"/>
        <v/>
      </c>
    </row>
    <row r="14" ht="22.95" customHeight="1" spans="1:13">
      <c r="A14" s="161" t="s">
        <v>18</v>
      </c>
      <c r="B14" s="122" t="s">
        <v>18</v>
      </c>
      <c r="C14" s="123">
        <f t="shared" ref="C14:F14" si="3">C15+C18</f>
        <v>0</v>
      </c>
      <c r="D14" s="123">
        <f t="shared" si="3"/>
        <v>0</v>
      </c>
      <c r="E14" s="123">
        <f t="shared" si="3"/>
        <v>0</v>
      </c>
      <c r="F14" s="163">
        <f t="shared" si="3"/>
        <v>0</v>
      </c>
      <c r="G14" s="125" t="str">
        <f>IF(L14&gt;=1,"租赁资产数额应小于等于总资产数额","")</f>
        <v/>
      </c>
      <c r="H14" s="102">
        <f t="shared" ref="H14:K14" si="4">IF(C14&gt;C13,1,0)</f>
        <v>0</v>
      </c>
      <c r="I14" s="102"/>
      <c r="J14" s="102"/>
      <c r="K14" s="102">
        <f t="shared" si="4"/>
        <v>0</v>
      </c>
      <c r="L14" s="102">
        <f t="shared" si="1"/>
        <v>0</v>
      </c>
      <c r="M14" s="124" t="str">
        <f t="shared" si="2"/>
        <v/>
      </c>
    </row>
    <row r="15" ht="22.95" customHeight="1" spans="1:13">
      <c r="A15" s="161" t="s">
        <v>19</v>
      </c>
      <c r="B15" s="122"/>
      <c r="C15" s="123">
        <f>C16+C17</f>
        <v>0</v>
      </c>
      <c r="D15" s="123">
        <f t="shared" ref="D15:F15" si="5">D16+D17</f>
        <v>0</v>
      </c>
      <c r="E15" s="123">
        <f t="shared" si="5"/>
        <v>0</v>
      </c>
      <c r="F15" s="163">
        <f t="shared" si="5"/>
        <v>0</v>
      </c>
      <c r="G15" s="121"/>
      <c r="H15" s="102"/>
      <c r="I15" s="102"/>
      <c r="J15" s="102"/>
      <c r="K15" s="102"/>
      <c r="L15" s="102"/>
      <c r="M15" s="124" t="str">
        <f t="shared" si="2"/>
        <v/>
      </c>
    </row>
    <row r="16" ht="22.95" customHeight="1" spans="1:13">
      <c r="A16" s="164" t="s">
        <v>20</v>
      </c>
      <c r="B16" s="126"/>
      <c r="C16" s="70"/>
      <c r="D16" s="162"/>
      <c r="E16" s="162"/>
      <c r="F16" s="163">
        <f t="shared" si="0"/>
        <v>0</v>
      </c>
      <c r="G16" s="121"/>
      <c r="H16" s="102"/>
      <c r="I16" s="102"/>
      <c r="J16" s="102"/>
      <c r="K16" s="102"/>
      <c r="L16" s="102"/>
      <c r="M16" s="124" t="str">
        <f t="shared" si="2"/>
        <v/>
      </c>
    </row>
    <row r="17" ht="22.95" customHeight="1" spans="1:13">
      <c r="A17" s="164" t="s">
        <v>21</v>
      </c>
      <c r="B17" s="126"/>
      <c r="C17" s="70"/>
      <c r="D17" s="162"/>
      <c r="E17" s="162"/>
      <c r="F17" s="163">
        <f t="shared" si="0"/>
        <v>0</v>
      </c>
      <c r="G17" s="121"/>
      <c r="H17" s="102"/>
      <c r="I17" s="102"/>
      <c r="J17" s="102"/>
      <c r="K17" s="102"/>
      <c r="L17" s="102"/>
      <c r="M17" s="124" t="str">
        <f t="shared" si="2"/>
        <v/>
      </c>
    </row>
    <row r="18" ht="22.95" customHeight="1" spans="1:13">
      <c r="A18" s="161" t="s">
        <v>22</v>
      </c>
      <c r="B18" s="122" t="s">
        <v>23</v>
      </c>
      <c r="C18" s="123">
        <f t="shared" ref="C18:F18" si="6">C19+C22</f>
        <v>0</v>
      </c>
      <c r="D18" s="123">
        <f t="shared" si="6"/>
        <v>0</v>
      </c>
      <c r="E18" s="123">
        <f t="shared" si="6"/>
        <v>0</v>
      </c>
      <c r="F18" s="163">
        <f t="shared" si="6"/>
        <v>0</v>
      </c>
      <c r="G18" s="121"/>
      <c r="H18" s="102"/>
      <c r="I18" s="102"/>
      <c r="J18" s="102"/>
      <c r="K18" s="102"/>
      <c r="L18" s="102"/>
      <c r="M18" s="124" t="str">
        <f t="shared" si="2"/>
        <v/>
      </c>
    </row>
    <row r="19" ht="22.95" customHeight="1" spans="1:13">
      <c r="A19" s="161" t="s">
        <v>24</v>
      </c>
      <c r="B19" s="122" t="s">
        <v>24</v>
      </c>
      <c r="C19" s="123">
        <f>C20+C21</f>
        <v>0</v>
      </c>
      <c r="D19" s="123">
        <f t="shared" ref="D19:F19" si="7">D20+D21</f>
        <v>0</v>
      </c>
      <c r="E19" s="123">
        <f t="shared" si="7"/>
        <v>0</v>
      </c>
      <c r="F19" s="163">
        <f t="shared" si="7"/>
        <v>0</v>
      </c>
      <c r="G19" s="121"/>
      <c r="H19" s="102"/>
      <c r="I19" s="102"/>
      <c r="J19" s="102"/>
      <c r="K19" s="102"/>
      <c r="L19" s="102"/>
      <c r="M19" s="124" t="str">
        <f t="shared" si="2"/>
        <v/>
      </c>
    </row>
    <row r="20" ht="22.95" customHeight="1" spans="1:13">
      <c r="A20" s="161" t="s">
        <v>25</v>
      </c>
      <c r="B20" s="122" t="s">
        <v>25</v>
      </c>
      <c r="C20" s="70"/>
      <c r="D20" s="162"/>
      <c r="E20" s="162"/>
      <c r="F20" s="163">
        <f t="shared" ref="F20:F35" si="8">C20+D20-E20</f>
        <v>0</v>
      </c>
      <c r="G20" s="121"/>
      <c r="H20" s="102"/>
      <c r="I20" s="102"/>
      <c r="J20" s="102"/>
      <c r="K20" s="102"/>
      <c r="L20" s="102"/>
      <c r="M20" s="124" t="str">
        <f t="shared" si="2"/>
        <v/>
      </c>
    </row>
    <row r="21" ht="22.95" customHeight="1" spans="1:13">
      <c r="A21" s="161" t="s">
        <v>26</v>
      </c>
      <c r="B21" s="122" t="s">
        <v>27</v>
      </c>
      <c r="C21" s="70"/>
      <c r="D21" s="162"/>
      <c r="E21" s="162"/>
      <c r="F21" s="163">
        <f t="shared" si="8"/>
        <v>0</v>
      </c>
      <c r="G21" s="121"/>
      <c r="H21" s="102"/>
      <c r="I21" s="102"/>
      <c r="J21" s="102"/>
      <c r="K21" s="102"/>
      <c r="L21" s="102"/>
      <c r="M21" s="124" t="str">
        <f t="shared" si="2"/>
        <v/>
      </c>
    </row>
    <row r="22" ht="22.95" customHeight="1" spans="1:13">
      <c r="A22" s="161" t="s">
        <v>28</v>
      </c>
      <c r="B22" s="122" t="s">
        <v>28</v>
      </c>
      <c r="C22" s="123">
        <f t="shared" ref="C22:F22" si="9">C23+C24</f>
        <v>0</v>
      </c>
      <c r="D22" s="123">
        <f t="shared" si="9"/>
        <v>0</v>
      </c>
      <c r="E22" s="123">
        <f t="shared" si="9"/>
        <v>0</v>
      </c>
      <c r="F22" s="163">
        <f t="shared" si="9"/>
        <v>0</v>
      </c>
      <c r="G22" s="121"/>
      <c r="H22" s="102"/>
      <c r="I22" s="102"/>
      <c r="J22" s="102"/>
      <c r="K22" s="102"/>
      <c r="L22" s="102"/>
      <c r="M22" s="124" t="str">
        <f t="shared" si="2"/>
        <v/>
      </c>
    </row>
    <row r="23" ht="22.95" customHeight="1" spans="1:13">
      <c r="A23" s="161" t="s">
        <v>25</v>
      </c>
      <c r="B23" s="122" t="s">
        <v>25</v>
      </c>
      <c r="C23" s="70"/>
      <c r="D23" s="162"/>
      <c r="E23" s="162"/>
      <c r="F23" s="163">
        <f t="shared" si="8"/>
        <v>0</v>
      </c>
      <c r="G23" s="121"/>
      <c r="H23" s="102"/>
      <c r="I23" s="102"/>
      <c r="J23" s="102"/>
      <c r="K23" s="102"/>
      <c r="L23" s="102"/>
      <c r="M23" s="124" t="str">
        <f t="shared" si="2"/>
        <v/>
      </c>
    </row>
    <row r="24" ht="22.95" customHeight="1" spans="1:13">
      <c r="A24" s="161" t="s">
        <v>26</v>
      </c>
      <c r="B24" s="122"/>
      <c r="C24" s="70"/>
      <c r="D24" s="162"/>
      <c r="E24" s="162"/>
      <c r="F24" s="163">
        <f t="shared" si="8"/>
        <v>0</v>
      </c>
      <c r="G24" s="121"/>
      <c r="H24" s="102"/>
      <c r="I24" s="102"/>
      <c r="J24" s="102"/>
      <c r="K24" s="102"/>
      <c r="L24" s="102"/>
      <c r="M24" s="124" t="str">
        <f t="shared" si="2"/>
        <v/>
      </c>
    </row>
    <row r="25" ht="22.95" customHeight="1" spans="1:13">
      <c r="A25" s="161" t="s">
        <v>29</v>
      </c>
      <c r="B25" s="122" t="s">
        <v>29</v>
      </c>
      <c r="C25" s="123">
        <f t="shared" ref="C25:F25" si="10">SUM(C26:C31)</f>
        <v>0</v>
      </c>
      <c r="D25" s="123">
        <f t="shared" si="10"/>
        <v>0</v>
      </c>
      <c r="E25" s="123">
        <f t="shared" si="10"/>
        <v>0</v>
      </c>
      <c r="F25" s="163">
        <f t="shared" si="10"/>
        <v>0</v>
      </c>
      <c r="G25" s="124" t="str">
        <f>IF(L25&gt;=1,"对外融资余额数额大于总负债数额，请确认信息","")</f>
        <v/>
      </c>
      <c r="H25" s="102">
        <f t="shared" ref="H25:K25" si="11">IF(C32&lt;C25,1,0)</f>
        <v>0</v>
      </c>
      <c r="I25" s="102"/>
      <c r="J25" s="102"/>
      <c r="K25" s="102">
        <f t="shared" si="11"/>
        <v>0</v>
      </c>
      <c r="L25" s="102">
        <f>SUM(H25:K25)</f>
        <v>0</v>
      </c>
      <c r="M25" s="124" t="str">
        <f t="shared" si="2"/>
        <v/>
      </c>
    </row>
    <row r="26" ht="22.95" customHeight="1" spans="1:13">
      <c r="A26" s="161" t="s">
        <v>30</v>
      </c>
      <c r="B26" s="122" t="s">
        <v>30</v>
      </c>
      <c r="C26" s="70"/>
      <c r="D26" s="162"/>
      <c r="E26" s="162"/>
      <c r="F26" s="163">
        <f t="shared" si="8"/>
        <v>0</v>
      </c>
      <c r="G26" s="121"/>
      <c r="H26" s="102"/>
      <c r="I26" s="102"/>
      <c r="J26" s="102"/>
      <c r="K26" s="102"/>
      <c r="L26" s="102"/>
      <c r="M26" s="124" t="str">
        <f t="shared" si="2"/>
        <v/>
      </c>
    </row>
    <row r="27" ht="22.95" customHeight="1" spans="1:13">
      <c r="A27" s="161" t="s">
        <v>31</v>
      </c>
      <c r="B27" s="122" t="s">
        <v>31</v>
      </c>
      <c r="C27" s="70"/>
      <c r="D27" s="162"/>
      <c r="E27" s="162"/>
      <c r="F27" s="163">
        <f t="shared" si="8"/>
        <v>0</v>
      </c>
      <c r="G27" s="121"/>
      <c r="H27" s="102"/>
      <c r="I27" s="102"/>
      <c r="J27" s="102"/>
      <c r="K27" s="102"/>
      <c r="L27" s="102"/>
      <c r="M27" s="124" t="str">
        <f t="shared" si="2"/>
        <v/>
      </c>
    </row>
    <row r="28" ht="22.95" customHeight="1" spans="1:13">
      <c r="A28" s="161" t="s">
        <v>32</v>
      </c>
      <c r="B28" s="122" t="s">
        <v>32</v>
      </c>
      <c r="C28" s="70"/>
      <c r="D28" s="162"/>
      <c r="E28" s="162"/>
      <c r="F28" s="163">
        <f t="shared" si="8"/>
        <v>0</v>
      </c>
      <c r="G28" s="121"/>
      <c r="H28" s="102"/>
      <c r="I28" s="102"/>
      <c r="J28" s="102"/>
      <c r="K28" s="102"/>
      <c r="L28" s="102"/>
      <c r="M28" s="124" t="str">
        <f t="shared" si="2"/>
        <v/>
      </c>
    </row>
    <row r="29" ht="22.95" customHeight="1" spans="1:13">
      <c r="A29" s="161" t="s">
        <v>33</v>
      </c>
      <c r="B29" s="122" t="s">
        <v>33</v>
      </c>
      <c r="C29" s="70"/>
      <c r="D29" s="162"/>
      <c r="E29" s="162"/>
      <c r="F29" s="163">
        <f t="shared" si="8"/>
        <v>0</v>
      </c>
      <c r="G29" s="121"/>
      <c r="H29" s="102"/>
      <c r="I29" s="102"/>
      <c r="J29" s="102"/>
      <c r="K29" s="102"/>
      <c r="L29" s="102"/>
      <c r="M29" s="124" t="str">
        <f t="shared" si="2"/>
        <v/>
      </c>
    </row>
    <row r="30" ht="22.95" customHeight="1" spans="1:13">
      <c r="A30" s="161" t="s">
        <v>34</v>
      </c>
      <c r="B30" s="122" t="s">
        <v>34</v>
      </c>
      <c r="C30" s="70"/>
      <c r="D30" s="162"/>
      <c r="E30" s="162"/>
      <c r="F30" s="163">
        <f t="shared" si="8"/>
        <v>0</v>
      </c>
      <c r="G30" s="121"/>
      <c r="H30" s="102"/>
      <c r="I30" s="102"/>
      <c r="J30" s="102"/>
      <c r="K30" s="102"/>
      <c r="L30" s="102"/>
      <c r="M30" s="124" t="str">
        <f t="shared" si="2"/>
        <v/>
      </c>
    </row>
    <row r="31" ht="22.95" customHeight="1" spans="1:13">
      <c r="A31" s="161" t="s">
        <v>35</v>
      </c>
      <c r="B31" s="122" t="s">
        <v>35</v>
      </c>
      <c r="C31" s="70"/>
      <c r="D31" s="162"/>
      <c r="E31" s="162"/>
      <c r="F31" s="163">
        <f t="shared" si="8"/>
        <v>0</v>
      </c>
      <c r="G31" s="121"/>
      <c r="H31" s="102"/>
      <c r="I31" s="102"/>
      <c r="J31" s="102"/>
      <c r="K31" s="102"/>
      <c r="L31" s="102"/>
      <c r="M31" s="124" t="str">
        <f t="shared" si="2"/>
        <v/>
      </c>
    </row>
    <row r="32" ht="22.95" customHeight="1" spans="1:13">
      <c r="A32" s="165" t="s">
        <v>36</v>
      </c>
      <c r="B32" s="166"/>
      <c r="C32" s="127">
        <f t="shared" ref="C32:F32" si="12">C13-C33</f>
        <v>0</v>
      </c>
      <c r="D32" s="162"/>
      <c r="E32" s="123">
        <f>C32+D32-F32</f>
        <v>0</v>
      </c>
      <c r="F32" s="167">
        <f t="shared" si="12"/>
        <v>0</v>
      </c>
      <c r="G32" s="124" t="str">
        <f>IF(L32&gt;=1,"总负债数额小于对外融资余额数额，请确认信息","")</f>
        <v/>
      </c>
      <c r="H32" s="102">
        <f t="shared" ref="H32:K32" si="13">IF(C32&lt;C25,1,0)</f>
        <v>0</v>
      </c>
      <c r="I32" s="102"/>
      <c r="J32" s="102"/>
      <c r="K32" s="102">
        <f t="shared" si="13"/>
        <v>0</v>
      </c>
      <c r="L32" s="102">
        <f>SUM(H32:K32)</f>
        <v>0</v>
      </c>
      <c r="M32" s="124" t="str">
        <f t="shared" si="2"/>
        <v/>
      </c>
    </row>
    <row r="33" ht="22.95" customHeight="1" spans="1:13">
      <c r="A33" s="161" t="s">
        <v>37</v>
      </c>
      <c r="B33" s="122" t="s">
        <v>37</v>
      </c>
      <c r="C33" s="70"/>
      <c r="D33" s="162"/>
      <c r="E33" s="162"/>
      <c r="F33" s="163">
        <f t="shared" si="8"/>
        <v>0</v>
      </c>
      <c r="G33" s="128" t="str">
        <f>IFERROR(I33,"")</f>
        <v/>
      </c>
      <c r="H33" s="102" t="e">
        <f>C41/F33</f>
        <v>#DIV/0!</v>
      </c>
      <c r="I33" s="102" t="e">
        <f>IF(H33&gt;0.2,"净资产收益率过高","")</f>
        <v>#DIV/0!</v>
      </c>
      <c r="J33" s="102"/>
      <c r="K33" s="102"/>
      <c r="L33" s="102"/>
      <c r="M33" s="124" t="str">
        <f t="shared" si="2"/>
        <v/>
      </c>
    </row>
    <row r="34" ht="22.95" customHeight="1" spans="1:13">
      <c r="A34" s="161" t="s">
        <v>38</v>
      </c>
      <c r="B34" s="122" t="s">
        <v>38</v>
      </c>
      <c r="C34" s="70"/>
      <c r="D34" s="162"/>
      <c r="E34" s="162"/>
      <c r="F34" s="163">
        <f t="shared" si="8"/>
        <v>0</v>
      </c>
      <c r="G34" s="125" t="str">
        <f>IF(L34&gt;=1,"风险资产数额应小于等于总资产数额","")</f>
        <v/>
      </c>
      <c r="H34" s="102">
        <f t="shared" ref="H34:K34" si="14">IF(C34&gt;C13,1,0)</f>
        <v>0</v>
      </c>
      <c r="I34" s="102"/>
      <c r="J34" s="102"/>
      <c r="K34" s="102">
        <f t="shared" si="14"/>
        <v>0</v>
      </c>
      <c r="L34" s="102">
        <f>SUM(H34:K34)</f>
        <v>0</v>
      </c>
      <c r="M34" s="124" t="str">
        <f t="shared" si="2"/>
        <v/>
      </c>
    </row>
    <row r="35" ht="22.95" customHeight="1" spans="1:13">
      <c r="A35" s="161" t="s">
        <v>39</v>
      </c>
      <c r="B35" s="122" t="s">
        <v>39</v>
      </c>
      <c r="C35" s="70"/>
      <c r="D35" s="162"/>
      <c r="E35" s="162"/>
      <c r="F35" s="163">
        <f t="shared" si="8"/>
        <v>0</v>
      </c>
      <c r="G35" s="121"/>
      <c r="H35" s="102"/>
      <c r="I35" s="102"/>
      <c r="J35" s="102"/>
      <c r="K35" s="102"/>
      <c r="L35" s="102"/>
      <c r="M35" s="124" t="str">
        <f t="shared" si="2"/>
        <v/>
      </c>
    </row>
    <row r="36" ht="22.95" customHeight="1" spans="1:12">
      <c r="A36" s="161" t="s">
        <v>40</v>
      </c>
      <c r="B36" s="122"/>
      <c r="C36" s="168" t="e">
        <f>C35/C14</f>
        <v>#DIV/0!</v>
      </c>
      <c r="D36" s="169" t="s">
        <v>41</v>
      </c>
      <c r="E36" s="169" t="s">
        <v>41</v>
      </c>
      <c r="F36" s="170" t="e">
        <f>F35/F14</f>
        <v>#DIV/0!</v>
      </c>
      <c r="G36" s="121"/>
      <c r="H36" s="102"/>
      <c r="I36" s="102"/>
      <c r="J36" s="102"/>
      <c r="K36" s="102"/>
      <c r="L36" s="102"/>
    </row>
    <row r="37" ht="22.95" customHeight="1" spans="1:12">
      <c r="A37" s="161" t="s">
        <v>42</v>
      </c>
      <c r="B37" s="122" t="s">
        <v>42</v>
      </c>
      <c r="C37" s="171"/>
      <c r="D37" s="172"/>
      <c r="E37" s="172"/>
      <c r="F37" s="173"/>
      <c r="G37" s="121"/>
      <c r="H37" s="102"/>
      <c r="I37" s="102"/>
      <c r="J37" s="102"/>
      <c r="K37" s="102"/>
      <c r="L37" s="102"/>
    </row>
    <row r="38" ht="22.95" customHeight="1" spans="1:12">
      <c r="A38" s="161" t="s">
        <v>43</v>
      </c>
      <c r="B38" s="122" t="s">
        <v>43</v>
      </c>
      <c r="C38" s="174"/>
      <c r="D38" s="175"/>
      <c r="E38" s="175"/>
      <c r="F38" s="176"/>
      <c r="G38" s="121"/>
      <c r="H38" s="102"/>
      <c r="I38" s="102"/>
      <c r="J38" s="102"/>
      <c r="K38" s="102"/>
      <c r="L38" s="102"/>
    </row>
    <row r="39" ht="22.95" customHeight="1" spans="1:12">
      <c r="A39" s="161" t="s">
        <v>44</v>
      </c>
      <c r="B39" s="122" t="s">
        <v>44</v>
      </c>
      <c r="C39" s="130" t="s">
        <v>41</v>
      </c>
      <c r="D39" s="130" t="s">
        <v>41</v>
      </c>
      <c r="E39" s="130" t="s">
        <v>41</v>
      </c>
      <c r="F39" s="177"/>
      <c r="G39" s="121"/>
      <c r="H39" s="102"/>
      <c r="I39" s="102"/>
      <c r="J39" s="102"/>
      <c r="K39" s="102"/>
      <c r="L39" s="102"/>
    </row>
    <row r="40" ht="22.95" customHeight="1" spans="1:12">
      <c r="A40" s="161" t="s">
        <v>45</v>
      </c>
      <c r="B40" s="122" t="s">
        <v>45</v>
      </c>
      <c r="C40" s="171"/>
      <c r="D40" s="172"/>
      <c r="E40" s="172"/>
      <c r="F40" s="173"/>
      <c r="G40" s="121"/>
      <c r="H40" s="102"/>
      <c r="I40" s="102"/>
      <c r="J40" s="102"/>
      <c r="K40" s="102"/>
      <c r="L40" s="102"/>
    </row>
    <row r="41" ht="22.95" customHeight="1" spans="1:12">
      <c r="A41" s="161" t="s">
        <v>46</v>
      </c>
      <c r="B41" s="122" t="s">
        <v>46</v>
      </c>
      <c r="C41" s="178"/>
      <c r="D41" s="178"/>
      <c r="E41" s="178"/>
      <c r="F41" s="179"/>
      <c r="G41" s="128" t="str">
        <f>IFERROR(I41,"")</f>
        <v/>
      </c>
      <c r="H41" s="102"/>
      <c r="I41" s="102" t="e">
        <f>IF(H33&gt;0.2,"净资产收益率过高","")</f>
        <v>#DIV/0!</v>
      </c>
      <c r="J41" s="102"/>
      <c r="K41" s="102"/>
      <c r="L41" s="102"/>
    </row>
    <row r="42" ht="22.95" customHeight="1" spans="1:12">
      <c r="A42" s="161" t="s">
        <v>47</v>
      </c>
      <c r="B42" s="122"/>
      <c r="C42" s="130" t="s">
        <v>41</v>
      </c>
      <c r="D42" s="130" t="s">
        <v>41</v>
      </c>
      <c r="E42" s="130" t="s">
        <v>41</v>
      </c>
      <c r="F42" s="180"/>
      <c r="G42" s="128"/>
      <c r="H42" s="102"/>
      <c r="I42" s="102"/>
      <c r="J42" s="102"/>
      <c r="K42" s="102"/>
      <c r="L42" s="102"/>
    </row>
    <row r="43" ht="22.95" customHeight="1" spans="1:12">
      <c r="A43" s="161" t="s">
        <v>48</v>
      </c>
      <c r="B43" s="122"/>
      <c r="C43" s="181"/>
      <c r="D43" s="182"/>
      <c r="E43" s="182"/>
      <c r="F43" s="180"/>
      <c r="G43" s="128"/>
      <c r="H43" s="102"/>
      <c r="I43" s="102"/>
      <c r="J43" s="102"/>
      <c r="K43" s="102"/>
      <c r="L43" s="102"/>
    </row>
    <row r="44" ht="22.95" customHeight="1" spans="1:12">
      <c r="A44" s="161" t="s">
        <v>49</v>
      </c>
      <c r="B44" s="122"/>
      <c r="C44" s="181"/>
      <c r="D44" s="182"/>
      <c r="E44" s="182"/>
      <c r="F44" s="180"/>
      <c r="G44" s="128"/>
      <c r="H44" s="102"/>
      <c r="I44" s="102"/>
      <c r="J44" s="102"/>
      <c r="K44" s="102"/>
      <c r="L44" s="102"/>
    </row>
    <row r="45" ht="22.95" customHeight="1" spans="1:12">
      <c r="A45" s="161" t="s">
        <v>50</v>
      </c>
      <c r="B45" s="122"/>
      <c r="C45" s="181"/>
      <c r="D45" s="182"/>
      <c r="E45" s="182"/>
      <c r="F45" s="180"/>
      <c r="G45" s="128"/>
      <c r="H45" s="102"/>
      <c r="I45" s="102"/>
      <c r="J45" s="102"/>
      <c r="K45" s="102"/>
      <c r="L45" s="102"/>
    </row>
    <row r="46" ht="22.95" customHeight="1" spans="1:12">
      <c r="A46" s="161" t="s">
        <v>51</v>
      </c>
      <c r="B46" s="122"/>
      <c r="C46" s="183"/>
      <c r="D46" s="184"/>
      <c r="E46" s="184"/>
      <c r="F46" s="185"/>
      <c r="G46" s="128"/>
      <c r="H46" s="102"/>
      <c r="I46" s="102"/>
      <c r="J46" s="102"/>
      <c r="K46" s="102"/>
      <c r="L46" s="102"/>
    </row>
    <row r="47" ht="22.95" customHeight="1" spans="1:12">
      <c r="A47" s="186" t="s">
        <v>52</v>
      </c>
      <c r="B47" s="187"/>
      <c r="C47" s="188">
        <f>SUM(I48:I59)</f>
        <v>0</v>
      </c>
      <c r="D47" s="189"/>
      <c r="E47" s="189"/>
      <c r="F47" s="190"/>
      <c r="G47" s="128"/>
      <c r="H47" s="102"/>
      <c r="I47" s="102"/>
      <c r="J47" s="102"/>
      <c r="K47" s="102"/>
      <c r="L47" s="102"/>
    </row>
    <row r="48" ht="22.95" customHeight="1" spans="1:12">
      <c r="A48" s="186" t="s">
        <v>53</v>
      </c>
      <c r="B48" s="187">
        <v>1</v>
      </c>
      <c r="C48" s="181"/>
      <c r="D48" s="182"/>
      <c r="E48" s="182"/>
      <c r="F48" s="180"/>
      <c r="G48" s="128"/>
      <c r="H48" s="102" t="str">
        <f>IF(C48="是","信息技术应用创新产业","")</f>
        <v/>
      </c>
      <c r="I48" s="102" t="str">
        <f t="shared" ref="I48:I59" si="15">IF(C48="是",1,"")</f>
        <v/>
      </c>
      <c r="J48" s="102"/>
      <c r="K48" s="102"/>
      <c r="L48" s="102"/>
    </row>
    <row r="49" ht="22.95" customHeight="1" spans="1:15">
      <c r="A49" s="186" t="s">
        <v>54</v>
      </c>
      <c r="B49" s="187">
        <v>2</v>
      </c>
      <c r="C49" s="181"/>
      <c r="D49" s="182"/>
      <c r="E49" s="182"/>
      <c r="F49" s="180"/>
      <c r="G49" s="128"/>
      <c r="H49" s="102" t="str">
        <f>IF(C49="是","高端装备产业","")</f>
        <v/>
      </c>
      <c r="I49" s="102" t="str">
        <f t="shared" si="15"/>
        <v/>
      </c>
      <c r="J49" s="102"/>
      <c r="K49" s="102"/>
      <c r="L49" s="102"/>
      <c r="O49" s="206"/>
    </row>
    <row r="50" ht="22.95" customHeight="1" spans="1:15">
      <c r="A50" s="186" t="s">
        <v>55</v>
      </c>
      <c r="B50" s="187">
        <v>3</v>
      </c>
      <c r="C50" s="181"/>
      <c r="D50" s="182"/>
      <c r="E50" s="182"/>
      <c r="F50" s="180"/>
      <c r="G50" s="128"/>
      <c r="H50" s="102" t="str">
        <f>IF(C50="是","集成电路产业","")</f>
        <v/>
      </c>
      <c r="I50" s="102" t="str">
        <f t="shared" si="15"/>
        <v/>
      </c>
      <c r="J50" s="102"/>
      <c r="K50" s="102"/>
      <c r="L50" s="102"/>
      <c r="O50" s="206"/>
    </row>
    <row r="51" ht="22.95" customHeight="1" spans="1:15">
      <c r="A51" s="186" t="s">
        <v>56</v>
      </c>
      <c r="B51" s="187">
        <v>4</v>
      </c>
      <c r="C51" s="181"/>
      <c r="D51" s="182"/>
      <c r="E51" s="182"/>
      <c r="F51" s="180"/>
      <c r="G51" s="128"/>
      <c r="H51" s="102" t="str">
        <f>IF(C51="是","车联网产业","")</f>
        <v/>
      </c>
      <c r="I51" s="102" t="str">
        <f t="shared" si="15"/>
        <v/>
      </c>
      <c r="J51" s="102"/>
      <c r="K51" s="102"/>
      <c r="L51" s="102"/>
      <c r="O51" s="206"/>
    </row>
    <row r="52" ht="22.95" customHeight="1" spans="1:15">
      <c r="A52" s="186" t="s">
        <v>57</v>
      </c>
      <c r="B52" s="187">
        <v>5</v>
      </c>
      <c r="C52" s="181"/>
      <c r="D52" s="182"/>
      <c r="E52" s="182"/>
      <c r="F52" s="180"/>
      <c r="G52" s="128"/>
      <c r="H52" s="102" t="str">
        <f>IF(C52="是","新能源产业","")</f>
        <v/>
      </c>
      <c r="I52" s="102" t="str">
        <f t="shared" si="15"/>
        <v/>
      </c>
      <c r="J52" s="102"/>
      <c r="K52" s="102"/>
      <c r="L52" s="102"/>
      <c r="O52" s="206"/>
    </row>
    <row r="53" ht="22.95" customHeight="1" spans="1:15">
      <c r="A53" s="186" t="s">
        <v>58</v>
      </c>
      <c r="B53" s="187">
        <v>6</v>
      </c>
      <c r="C53" s="181"/>
      <c r="D53" s="182"/>
      <c r="E53" s="182"/>
      <c r="F53" s="180"/>
      <c r="G53" s="128"/>
      <c r="H53" s="102" t="str">
        <f>IF(C53="是","航空航天产业","")</f>
        <v/>
      </c>
      <c r="I53" s="102" t="str">
        <f t="shared" si="15"/>
        <v/>
      </c>
      <c r="J53" s="102"/>
      <c r="K53" s="102"/>
      <c r="L53" s="102"/>
      <c r="O53" s="206"/>
    </row>
    <row r="54" ht="22.95" customHeight="1" spans="1:15">
      <c r="A54" s="186" t="s">
        <v>59</v>
      </c>
      <c r="B54" s="187">
        <v>7</v>
      </c>
      <c r="C54" s="181"/>
      <c r="D54" s="182"/>
      <c r="E54" s="182"/>
      <c r="F54" s="180"/>
      <c r="G54" s="128"/>
      <c r="H54" s="102" t="str">
        <f>IF(C54="是","新材料产业","")</f>
        <v/>
      </c>
      <c r="I54" s="102" t="str">
        <f t="shared" si="15"/>
        <v/>
      </c>
      <c r="J54" s="102"/>
      <c r="K54" s="102"/>
      <c r="L54" s="102"/>
      <c r="O54" s="206"/>
    </row>
    <row r="55" ht="22.95" customHeight="1" spans="1:15">
      <c r="A55" s="186" t="s">
        <v>60</v>
      </c>
      <c r="B55" s="187">
        <v>8</v>
      </c>
      <c r="C55" s="181"/>
      <c r="D55" s="182"/>
      <c r="E55" s="182"/>
      <c r="F55" s="180"/>
      <c r="G55" s="128"/>
      <c r="H55" s="102" t="str">
        <f>IF(C55="是","汽车及新能源汽车产业","")</f>
        <v/>
      </c>
      <c r="I55" s="102" t="str">
        <f t="shared" si="15"/>
        <v/>
      </c>
      <c r="J55" s="102"/>
      <c r="K55" s="102"/>
      <c r="L55" s="102"/>
      <c r="O55" s="206"/>
    </row>
    <row r="56" ht="22.95" customHeight="1" spans="1:15">
      <c r="A56" s="186" t="s">
        <v>61</v>
      </c>
      <c r="B56" s="187">
        <v>9</v>
      </c>
      <c r="C56" s="181"/>
      <c r="D56" s="182"/>
      <c r="E56" s="182"/>
      <c r="F56" s="180"/>
      <c r="G56" s="128"/>
      <c r="H56" s="102" t="str">
        <f>IF(C56="是","生物医药产业","")</f>
        <v/>
      </c>
      <c r="I56" s="102" t="str">
        <f t="shared" si="15"/>
        <v/>
      </c>
      <c r="J56" s="102"/>
      <c r="K56" s="102"/>
      <c r="L56" s="102"/>
      <c r="O56" s="206"/>
    </row>
    <row r="57" ht="22.95" customHeight="1" spans="1:15">
      <c r="A57" s="186" t="s">
        <v>62</v>
      </c>
      <c r="B57" s="187">
        <v>10</v>
      </c>
      <c r="C57" s="181"/>
      <c r="D57" s="182"/>
      <c r="E57" s="182"/>
      <c r="F57" s="180"/>
      <c r="G57" s="128"/>
      <c r="H57" s="102" t="str">
        <f>IF(C57="是","中医药产业","")</f>
        <v/>
      </c>
      <c r="I57" s="102" t="str">
        <f t="shared" si="15"/>
        <v/>
      </c>
      <c r="J57" s="102"/>
      <c r="K57" s="102"/>
      <c r="L57" s="102"/>
      <c r="O57" s="206"/>
    </row>
    <row r="58" ht="22.95" customHeight="1" spans="1:15">
      <c r="A58" s="186" t="s">
        <v>63</v>
      </c>
      <c r="B58" s="187">
        <v>11</v>
      </c>
      <c r="C58" s="181"/>
      <c r="D58" s="182"/>
      <c r="E58" s="182"/>
      <c r="F58" s="180"/>
      <c r="G58" s="128"/>
      <c r="H58" s="102" t="str">
        <f>IF(C58="是","绿色石化产业","")</f>
        <v/>
      </c>
      <c r="I58" s="102" t="str">
        <f t="shared" si="15"/>
        <v/>
      </c>
      <c r="J58" s="102"/>
      <c r="K58" s="102"/>
      <c r="L58" s="102"/>
      <c r="O58" s="206"/>
    </row>
    <row r="59" ht="22.95" customHeight="1" spans="1:15">
      <c r="A59" s="186" t="s">
        <v>64</v>
      </c>
      <c r="B59" s="187">
        <v>12</v>
      </c>
      <c r="C59" s="181"/>
      <c r="D59" s="182"/>
      <c r="E59" s="182"/>
      <c r="F59" s="180"/>
      <c r="G59" s="128"/>
      <c r="H59" s="102" t="str">
        <f>IF(C59="是","轻纺产业","")</f>
        <v/>
      </c>
      <c r="I59" s="102" t="str">
        <f t="shared" si="15"/>
        <v/>
      </c>
      <c r="J59" s="102"/>
      <c r="K59" s="102"/>
      <c r="L59" s="102"/>
      <c r="O59" s="206"/>
    </row>
    <row r="60" ht="42" customHeight="1" spans="1:12">
      <c r="A60" s="191" t="s">
        <v>65</v>
      </c>
      <c r="B60" s="192"/>
      <c r="C60" s="193"/>
      <c r="D60" s="194"/>
      <c r="E60" s="194"/>
      <c r="F60" s="195"/>
      <c r="G60" s="128"/>
      <c r="H60" s="102"/>
      <c r="I60" s="102"/>
      <c r="J60" s="102"/>
      <c r="K60" s="102"/>
      <c r="L60" s="102"/>
    </row>
    <row r="61" ht="27" customHeight="1" spans="1:12">
      <c r="A61" s="196" t="s">
        <v>66</v>
      </c>
      <c r="B61" s="197"/>
      <c r="C61" s="198" t="s">
        <v>67</v>
      </c>
      <c r="D61" s="199"/>
      <c r="E61" s="199"/>
      <c r="F61" s="200"/>
      <c r="G61" s="102"/>
      <c r="H61" s="102"/>
      <c r="I61" s="102"/>
      <c r="J61" s="102"/>
      <c r="K61" s="102"/>
      <c r="L61" s="102"/>
    </row>
    <row r="62" ht="27" customHeight="1" spans="1:12">
      <c r="A62" s="201" t="s">
        <v>68</v>
      </c>
      <c r="B62" s="202"/>
      <c r="C62" s="203" t="s">
        <v>69</v>
      </c>
      <c r="D62" s="204"/>
      <c r="E62" s="204"/>
      <c r="F62" s="205"/>
      <c r="G62" s="102"/>
      <c r="H62" s="102"/>
      <c r="I62" s="102"/>
      <c r="J62" s="102"/>
      <c r="K62" s="102"/>
      <c r="L62" s="102"/>
    </row>
    <row r="63" spans="1:1">
      <c r="A63" s="136"/>
    </row>
  </sheetData>
  <sheetProtection algorithmName="SHA-512" hashValue="ccEtAFzDL6UVy3UfxYIOI8Wzxg80SFgkuZgLFthVZ6hQjhq/SX5eiypaTMFD+fMVgUrP85d2DDwgUwS1qMcVzg==" saltValue="/Wr/aRVEpiJrCCdyiwLUpw==" spinCount="100000" sheet="1" selectLockedCells="1" objects="1" scenarios="1"/>
  <mergeCells count="90">
    <mergeCell ref="A1:F1"/>
    <mergeCell ref="A2:F2"/>
    <mergeCell ref="E3:F3"/>
    <mergeCell ref="A4:B4"/>
    <mergeCell ref="C4:F4"/>
    <mergeCell ref="A5:B5"/>
    <mergeCell ref="C5:F5"/>
    <mergeCell ref="A6:B6"/>
    <mergeCell ref="C6:F6"/>
    <mergeCell ref="A7:B7"/>
    <mergeCell ref="C7:F7"/>
    <mergeCell ref="A8:B8"/>
    <mergeCell ref="C8:F8"/>
    <mergeCell ref="A9:B9"/>
    <mergeCell ref="C9:F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C37:F37"/>
    <mergeCell ref="A38:B38"/>
    <mergeCell ref="C38:F38"/>
    <mergeCell ref="A39:B39"/>
    <mergeCell ref="A40:B40"/>
    <mergeCell ref="C40:F40"/>
    <mergeCell ref="A41:B41"/>
    <mergeCell ref="C41:F41"/>
    <mergeCell ref="A42:B42"/>
    <mergeCell ref="A43:B43"/>
    <mergeCell ref="C43:F43"/>
    <mergeCell ref="A44:B44"/>
    <mergeCell ref="C44:F44"/>
    <mergeCell ref="A45:B45"/>
    <mergeCell ref="C45:F45"/>
    <mergeCell ref="A46:B46"/>
    <mergeCell ref="C46:F46"/>
    <mergeCell ref="A47:B47"/>
    <mergeCell ref="C47:F47"/>
    <mergeCell ref="A48:B48"/>
    <mergeCell ref="C48:F48"/>
    <mergeCell ref="A49:B49"/>
    <mergeCell ref="C49:F49"/>
    <mergeCell ref="A50:B50"/>
    <mergeCell ref="C50:F50"/>
    <mergeCell ref="A51:B51"/>
    <mergeCell ref="C51:F51"/>
    <mergeCell ref="A52:B52"/>
    <mergeCell ref="C52:F52"/>
    <mergeCell ref="A53:B53"/>
    <mergeCell ref="C53:F53"/>
    <mergeCell ref="A54:B54"/>
    <mergeCell ref="C54:F54"/>
    <mergeCell ref="A55:B55"/>
    <mergeCell ref="C55:F55"/>
    <mergeCell ref="A56:B56"/>
    <mergeCell ref="C56:F56"/>
    <mergeCell ref="A57:B57"/>
    <mergeCell ref="C57:F57"/>
    <mergeCell ref="A58:B58"/>
    <mergeCell ref="C58:F58"/>
    <mergeCell ref="A59:B59"/>
    <mergeCell ref="C59:F59"/>
    <mergeCell ref="A60:B60"/>
    <mergeCell ref="C60:F60"/>
    <mergeCell ref="D61:F61"/>
    <mergeCell ref="D62:F62"/>
  </mergeCells>
  <dataValidations count="6">
    <dataValidation type="list" allowBlank="1" showInputMessage="1" showErrorMessage="1" sqref="C5:F5">
      <formula1>"中央企业控股,地方国企控股,民企控股,外商控股"</formula1>
    </dataValidation>
    <dataValidation allowBlank="1" showInputMessage="1" showErrorMessage="1" sqref="C6:F6"/>
    <dataValidation type="list" allowBlank="1" showInputMessage="1" showErrorMessage="1" sqref="C8:F8">
      <formula1>"注册在境外,注册在境内"</formula1>
    </dataValidation>
    <dataValidation type="list" allowBlank="1" showInputMessage="1" showErrorMessage="1" sqref="C43:F43">
      <formula1>"已建立,未建立"</formula1>
    </dataValidation>
    <dataValidation type="list" allowBlank="1" showInputMessage="1" showErrorMessage="1" sqref="C44:F44">
      <formula1>"在本市有办公场所,在本市无办公场所"</formula1>
    </dataValidation>
    <dataValidation type="list" allowBlank="1" showInputMessage="1" showErrorMessage="1" sqref="C48:F59">
      <formula1>"是,否"</formula1>
    </dataValidation>
  </dataValidations>
  <printOptions horizontalCentered="1"/>
  <pageMargins left="0.751388888888889" right="0.751388888888889" top="0.786805555555556" bottom="0.786805555555556" header="0.511805555555556" footer="0.511805555555556"/>
  <pageSetup paperSize="9" scale="69" fitToHeight="0" orientation="portrait"/>
  <headerFooter alignWithMargins="0" scaleWithDoc="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E60000"/>
    <pageSetUpPr fitToPage="1"/>
  </sheetPr>
  <dimension ref="A1:M79"/>
  <sheetViews>
    <sheetView zoomScale="80" zoomScaleNormal="80" workbookViewId="0">
      <selection activeCell="C5" sqref="C5:F5"/>
    </sheetView>
  </sheetViews>
  <sheetFormatPr defaultColWidth="9" defaultRowHeight="15.75"/>
  <cols>
    <col min="1" max="1" width="10.1" style="100" customWidth="1"/>
    <col min="2" max="2" width="34.4" style="100" customWidth="1"/>
    <col min="3" max="6" width="13.6" style="100" customWidth="1"/>
    <col min="7" max="7" width="17.3" style="100" customWidth="1"/>
    <col min="8" max="12" width="9" style="100" hidden="1" customWidth="1"/>
    <col min="13" max="13" width="14.4" style="100" customWidth="1"/>
    <col min="14" max="16378" width="9" style="100"/>
  </cols>
  <sheetData>
    <row r="1" ht="31.05" customHeight="1" spans="1:12">
      <c r="A1" s="101" t="s">
        <v>70</v>
      </c>
      <c r="B1" s="101"/>
      <c r="C1" s="101"/>
      <c r="D1" s="101"/>
      <c r="E1" s="101"/>
      <c r="F1" s="101"/>
      <c r="G1" s="102"/>
      <c r="H1" s="103"/>
      <c r="I1" s="103"/>
      <c r="J1" s="103"/>
      <c r="K1" s="103"/>
      <c r="L1" s="103"/>
    </row>
    <row r="2" ht="87" customHeight="1" spans="1:12">
      <c r="A2" s="104" t="s">
        <v>71</v>
      </c>
      <c r="B2" s="105"/>
      <c r="C2" s="105"/>
      <c r="D2" s="105"/>
      <c r="E2" s="105"/>
      <c r="F2" s="105"/>
      <c r="G2" s="102"/>
      <c r="H2" s="102"/>
      <c r="I2" s="102"/>
      <c r="J2" s="102"/>
      <c r="K2" s="102"/>
      <c r="L2" s="102"/>
    </row>
    <row r="3" ht="24" customHeight="1" spans="1:12">
      <c r="A3" s="106"/>
      <c r="B3" s="105"/>
      <c r="C3" s="105"/>
      <c r="D3" s="105"/>
      <c r="E3" s="107" t="s">
        <v>2</v>
      </c>
      <c r="F3" s="107"/>
      <c r="G3" s="102"/>
      <c r="H3" s="102"/>
      <c r="I3" s="102"/>
      <c r="J3" s="102"/>
      <c r="K3" s="102"/>
      <c r="L3" s="102"/>
    </row>
    <row r="4" ht="24" customHeight="1" spans="1:12">
      <c r="A4" s="108" t="s">
        <v>72</v>
      </c>
      <c r="B4" s="108"/>
      <c r="C4" s="109" t="str">
        <f>'季度报表（纵版）'!C4</f>
        <v>xxx有限公司</v>
      </c>
      <c r="D4" s="109"/>
      <c r="E4" s="109"/>
      <c r="F4" s="109"/>
      <c r="G4" s="102"/>
      <c r="H4" s="102"/>
      <c r="I4" s="102"/>
      <c r="J4" s="102"/>
      <c r="K4" s="102"/>
      <c r="L4" s="102"/>
    </row>
    <row r="5" ht="24" customHeight="1" spans="1:12">
      <c r="A5" s="108" t="s">
        <v>73</v>
      </c>
      <c r="B5" s="108"/>
      <c r="C5" s="110"/>
      <c r="D5" s="110"/>
      <c r="E5" s="110"/>
      <c r="F5" s="110"/>
      <c r="G5" s="102"/>
      <c r="H5" s="102"/>
      <c r="I5" s="102"/>
      <c r="J5" s="102"/>
      <c r="K5" s="102"/>
      <c r="L5" s="102"/>
    </row>
    <row r="6" ht="24" customHeight="1" spans="1:12">
      <c r="A6" s="108" t="s">
        <v>74</v>
      </c>
      <c r="B6" s="108"/>
      <c r="C6" s="110"/>
      <c r="D6" s="110"/>
      <c r="E6" s="110"/>
      <c r="F6" s="110"/>
      <c r="G6" s="102"/>
      <c r="H6" s="102"/>
      <c r="I6" s="102"/>
      <c r="J6" s="102"/>
      <c r="K6" s="102"/>
      <c r="L6" s="102"/>
    </row>
    <row r="7" ht="24" customHeight="1" spans="1:12">
      <c r="A7" s="108" t="s">
        <v>75</v>
      </c>
      <c r="B7" s="108"/>
      <c r="C7" s="110"/>
      <c r="D7" s="110"/>
      <c r="E7" s="110"/>
      <c r="F7" s="110"/>
      <c r="G7" s="102"/>
      <c r="H7" s="102"/>
      <c r="I7" s="102"/>
      <c r="J7" s="102"/>
      <c r="K7" s="102"/>
      <c r="L7" s="102"/>
    </row>
    <row r="8" ht="24" customHeight="1" spans="1:12">
      <c r="A8" s="108" t="s">
        <v>76</v>
      </c>
      <c r="B8" s="108"/>
      <c r="C8" s="111"/>
      <c r="D8" s="111"/>
      <c r="E8" s="111"/>
      <c r="F8" s="111"/>
      <c r="G8" s="102"/>
      <c r="H8" s="102"/>
      <c r="I8" s="102"/>
      <c r="J8" s="102"/>
      <c r="K8" s="102"/>
      <c r="L8" s="102"/>
    </row>
    <row r="9" ht="24" customHeight="1" spans="1:12">
      <c r="A9" s="108" t="s">
        <v>77</v>
      </c>
      <c r="B9" s="108"/>
      <c r="C9" s="112"/>
      <c r="D9" s="113"/>
      <c r="E9" s="113"/>
      <c r="F9" s="114"/>
      <c r="G9" s="102"/>
      <c r="H9" s="102"/>
      <c r="I9" s="102"/>
      <c r="J9" s="102"/>
      <c r="K9" s="102"/>
      <c r="L9" s="102"/>
    </row>
    <row r="10" ht="24" customHeight="1" spans="1:12">
      <c r="A10" s="115" t="s">
        <v>78</v>
      </c>
      <c r="B10" s="116" t="s">
        <v>79</v>
      </c>
      <c r="C10" s="110"/>
      <c r="D10" s="110"/>
      <c r="E10" s="110"/>
      <c r="F10" s="110"/>
      <c r="G10" s="102"/>
      <c r="H10" s="102"/>
      <c r="I10" s="102"/>
      <c r="J10" s="102"/>
      <c r="K10" s="102"/>
      <c r="L10" s="102"/>
    </row>
    <row r="11" ht="24" customHeight="1" spans="1:12">
      <c r="A11" s="115"/>
      <c r="B11" s="116" t="s">
        <v>80</v>
      </c>
      <c r="C11" s="110"/>
      <c r="D11" s="110"/>
      <c r="E11" s="110"/>
      <c r="F11" s="110"/>
      <c r="G11" s="102"/>
      <c r="H11" s="102"/>
      <c r="I11" s="102"/>
      <c r="J11" s="102"/>
      <c r="K11" s="102"/>
      <c r="L11" s="102"/>
    </row>
    <row r="12" ht="24" customHeight="1" spans="1:12">
      <c r="A12" s="115"/>
      <c r="B12" s="116" t="s">
        <v>81</v>
      </c>
      <c r="C12" s="109">
        <f>C10+C11</f>
        <v>0</v>
      </c>
      <c r="D12" s="109"/>
      <c r="E12" s="109"/>
      <c r="F12" s="109"/>
      <c r="G12" s="102"/>
      <c r="H12" s="102"/>
      <c r="I12" s="102"/>
      <c r="J12" s="102"/>
      <c r="K12" s="102"/>
      <c r="L12" s="102"/>
    </row>
    <row r="13" ht="24" customHeight="1" spans="1:12">
      <c r="A13" s="108" t="s">
        <v>82</v>
      </c>
      <c r="B13" s="108"/>
      <c r="C13" s="110"/>
      <c r="D13" s="110"/>
      <c r="E13" s="110"/>
      <c r="F13" s="110"/>
      <c r="G13" s="102"/>
      <c r="H13" s="102"/>
      <c r="I13" s="102"/>
      <c r="J13" s="102"/>
      <c r="K13" s="102"/>
      <c r="L13" s="102"/>
    </row>
    <row r="14" ht="24" customHeight="1" spans="1:12">
      <c r="A14" s="108" t="s">
        <v>83</v>
      </c>
      <c r="B14" s="108"/>
      <c r="C14" s="110"/>
      <c r="D14" s="110"/>
      <c r="E14" s="110"/>
      <c r="F14" s="110"/>
      <c r="G14" s="102"/>
      <c r="H14" s="102"/>
      <c r="I14" s="102"/>
      <c r="J14" s="102"/>
      <c r="K14" s="102"/>
      <c r="L14" s="102"/>
    </row>
    <row r="15" ht="24" customHeight="1" spans="1:12">
      <c r="A15" s="108" t="s">
        <v>84</v>
      </c>
      <c r="B15" s="108"/>
      <c r="C15" s="110"/>
      <c r="D15" s="110"/>
      <c r="E15" s="110"/>
      <c r="F15" s="110"/>
      <c r="G15" s="102"/>
      <c r="H15" s="102"/>
      <c r="I15" s="102"/>
      <c r="J15" s="102"/>
      <c r="K15" s="102"/>
      <c r="L15" s="102"/>
    </row>
    <row r="16" ht="24" customHeight="1" spans="1:12">
      <c r="A16" s="108" t="s">
        <v>85</v>
      </c>
      <c r="B16" s="108"/>
      <c r="C16" s="110"/>
      <c r="D16" s="110"/>
      <c r="E16" s="110"/>
      <c r="F16" s="110"/>
      <c r="G16" s="102"/>
      <c r="H16" s="102"/>
      <c r="I16" s="102"/>
      <c r="J16" s="102"/>
      <c r="K16" s="102"/>
      <c r="L16" s="102"/>
    </row>
    <row r="17" ht="24" customHeight="1" spans="1:12">
      <c r="A17" s="108" t="s">
        <v>86</v>
      </c>
      <c r="B17" s="108"/>
      <c r="C17" s="117">
        <f>'季度报表（纵版）'!C5</f>
        <v>0</v>
      </c>
      <c r="D17" s="117"/>
      <c r="E17" s="117"/>
      <c r="F17" s="117"/>
      <c r="G17" s="102"/>
      <c r="H17" s="102"/>
      <c r="I17" s="102"/>
      <c r="J17" s="102"/>
      <c r="K17" s="102"/>
      <c r="L17" s="102"/>
    </row>
    <row r="18" ht="24" customHeight="1" spans="1:12">
      <c r="A18" s="108" t="s">
        <v>6</v>
      </c>
      <c r="B18" s="108"/>
      <c r="C18" s="117">
        <f>'季度报表（纵版）'!C6</f>
        <v>0</v>
      </c>
      <c r="D18" s="117"/>
      <c r="E18" s="117"/>
      <c r="F18" s="117"/>
      <c r="G18" s="102"/>
      <c r="H18" s="102"/>
      <c r="I18" s="102"/>
      <c r="J18" s="102"/>
      <c r="K18" s="102"/>
      <c r="L18" s="102"/>
    </row>
    <row r="19" ht="24" customHeight="1" spans="1:12">
      <c r="A19" s="108" t="s">
        <v>7</v>
      </c>
      <c r="B19" s="108"/>
      <c r="C19" s="118">
        <f>'季度报表（纵版）'!C7</f>
        <v>0</v>
      </c>
      <c r="D19" s="118"/>
      <c r="E19" s="118"/>
      <c r="F19" s="118"/>
      <c r="G19" s="102"/>
      <c r="H19" s="102"/>
      <c r="I19" s="102"/>
      <c r="J19" s="102"/>
      <c r="K19" s="102"/>
      <c r="L19" s="102"/>
    </row>
    <row r="20" ht="24" customHeight="1" spans="1:12">
      <c r="A20" s="108" t="s">
        <v>8</v>
      </c>
      <c r="B20" s="108"/>
      <c r="C20" s="117">
        <f>'季度报表（纵版）'!C8</f>
        <v>0</v>
      </c>
      <c r="D20" s="117"/>
      <c r="E20" s="117"/>
      <c r="F20" s="117"/>
      <c r="G20" s="102"/>
      <c r="H20" s="102"/>
      <c r="I20" s="102"/>
      <c r="J20" s="102"/>
      <c r="K20" s="102"/>
      <c r="L20" s="102"/>
    </row>
    <row r="21" ht="24" customHeight="1" spans="1:12">
      <c r="A21" s="108" t="s">
        <v>87</v>
      </c>
      <c r="B21" s="108"/>
      <c r="C21" s="109">
        <f>'季度报表（纵版）'!C9</f>
        <v>0</v>
      </c>
      <c r="D21" s="109"/>
      <c r="E21" s="109"/>
      <c r="F21" s="109"/>
      <c r="G21" s="119"/>
      <c r="H21" s="102"/>
      <c r="I21" s="102"/>
      <c r="J21" s="102"/>
      <c r="K21" s="102"/>
      <c r="L21" s="102"/>
    </row>
    <row r="22" ht="22.95" customHeight="1" spans="1:12">
      <c r="A22" s="120" t="s">
        <v>10</v>
      </c>
      <c r="B22" s="120"/>
      <c r="C22" s="120" t="s">
        <v>88</v>
      </c>
      <c r="D22" s="120" t="s">
        <v>89</v>
      </c>
      <c r="E22" s="120" t="s">
        <v>90</v>
      </c>
      <c r="F22" s="120" t="s">
        <v>91</v>
      </c>
      <c r="G22" s="121"/>
      <c r="H22" s="102"/>
      <c r="I22" s="102"/>
      <c r="J22" s="102"/>
      <c r="K22" s="102"/>
      <c r="L22" s="102"/>
    </row>
    <row r="23" ht="22.95" customHeight="1" spans="1:13">
      <c r="A23" s="122" t="s">
        <v>15</v>
      </c>
      <c r="B23" s="122" t="s">
        <v>15</v>
      </c>
      <c r="C23" s="70"/>
      <c r="D23" s="70"/>
      <c r="E23" s="123">
        <f t="shared" ref="E23:E25" si="0">C23+D23-F23</f>
        <v>0</v>
      </c>
      <c r="F23" s="123">
        <f>'季度报表（纵版）'!F11</f>
        <v>0</v>
      </c>
      <c r="G23" s="124" t="str">
        <f>IF(L23&gt;=1,"实收资本远大于注册资本，请确认信息","")</f>
        <v/>
      </c>
      <c r="H23" s="102">
        <f>IF(C24&gt;C23+10,1,0)</f>
        <v>0</v>
      </c>
      <c r="I23" s="102"/>
      <c r="J23" s="102"/>
      <c r="K23" s="102">
        <f>IF(F24&gt;F23+10,1,0)</f>
        <v>0</v>
      </c>
      <c r="L23" s="102">
        <f t="shared" ref="L23:L26" si="1">SUM(H23:K23)</f>
        <v>0</v>
      </c>
      <c r="M23" s="124" t="str">
        <f t="shared" ref="M23:M64" si="2">IF(OR(D23&lt;0,E23&lt;0),"增加额或减少额为负数，请确认信息","")</f>
        <v/>
      </c>
    </row>
    <row r="24" ht="22.95" customHeight="1" spans="1:13">
      <c r="A24" s="122" t="s">
        <v>16</v>
      </c>
      <c r="B24" s="122" t="s">
        <v>16</v>
      </c>
      <c r="C24" s="70"/>
      <c r="D24" s="70"/>
      <c r="E24" s="123">
        <f t="shared" si="0"/>
        <v>0</v>
      </c>
      <c r="F24" s="123">
        <f>'季度报表（纵版）'!F12</f>
        <v>0</v>
      </c>
      <c r="G24" s="124" t="str">
        <f>IF(L24&gt;=1,"实收资本与净资产差过大，请确认信息","")</f>
        <v/>
      </c>
      <c r="H24" s="102">
        <f>IF(C24-C45&gt;C24*0.5,1,0)</f>
        <v>0</v>
      </c>
      <c r="I24" s="102"/>
      <c r="J24" s="102"/>
      <c r="K24" s="102">
        <f>IF(F24-F45&gt;F24*0.5,1,0)</f>
        <v>0</v>
      </c>
      <c r="L24" s="102">
        <f t="shared" si="1"/>
        <v>0</v>
      </c>
      <c r="M24" s="124" t="str">
        <f t="shared" si="2"/>
        <v/>
      </c>
    </row>
    <row r="25" ht="22.95" customHeight="1" spans="1:13">
      <c r="A25" s="122" t="s">
        <v>17</v>
      </c>
      <c r="B25" s="122" t="s">
        <v>17</v>
      </c>
      <c r="C25" s="70"/>
      <c r="D25" s="70"/>
      <c r="E25" s="123">
        <f t="shared" si="0"/>
        <v>0</v>
      </c>
      <c r="F25" s="123">
        <f>'季度报表（纵版）'!F13</f>
        <v>0</v>
      </c>
      <c r="G25" s="124" t="str">
        <f>IF(L25&gt;=1,"风险资产远小于总资产，请确认信息","")</f>
        <v/>
      </c>
      <c r="H25" s="102">
        <f>IF(C25-C46&gt;C25*0.5,1,0)</f>
        <v>0</v>
      </c>
      <c r="I25" s="102"/>
      <c r="J25" s="102"/>
      <c r="K25" s="102">
        <f>IF(F25-F46&gt;F25*0.5,1,0)</f>
        <v>0</v>
      </c>
      <c r="L25" s="102">
        <f t="shared" si="1"/>
        <v>0</v>
      </c>
      <c r="M25" s="124" t="str">
        <f t="shared" si="2"/>
        <v/>
      </c>
    </row>
    <row r="26" ht="22.95" customHeight="1" spans="1:13">
      <c r="A26" s="122" t="s">
        <v>18</v>
      </c>
      <c r="B26" s="122" t="s">
        <v>18</v>
      </c>
      <c r="C26" s="123">
        <f t="shared" ref="C26:F26" si="3">C27+C30</f>
        <v>0</v>
      </c>
      <c r="D26" s="123">
        <f t="shared" si="3"/>
        <v>0</v>
      </c>
      <c r="E26" s="123">
        <f t="shared" si="3"/>
        <v>0</v>
      </c>
      <c r="F26" s="123">
        <f t="shared" si="3"/>
        <v>0</v>
      </c>
      <c r="G26" s="125" t="str">
        <f>IF(L26&gt;=1,"租赁资产数额应小于等于总资产数额","")</f>
        <v/>
      </c>
      <c r="H26" s="102">
        <f>IF(C26&gt;C25,1,0)</f>
        <v>0</v>
      </c>
      <c r="I26" s="102"/>
      <c r="J26" s="102"/>
      <c r="K26" s="102">
        <f>IF(F26&gt;F25,1,0)</f>
        <v>0</v>
      </c>
      <c r="L26" s="102">
        <f t="shared" si="1"/>
        <v>0</v>
      </c>
      <c r="M26" s="124" t="str">
        <f t="shared" si="2"/>
        <v/>
      </c>
    </row>
    <row r="27" ht="22.95" customHeight="1" spans="1:13">
      <c r="A27" s="122" t="s">
        <v>19</v>
      </c>
      <c r="B27" s="122"/>
      <c r="C27" s="123">
        <f t="shared" ref="C27:F27" si="4">C28+C29</f>
        <v>0</v>
      </c>
      <c r="D27" s="123">
        <f t="shared" si="4"/>
        <v>0</v>
      </c>
      <c r="E27" s="123">
        <f t="shared" si="4"/>
        <v>0</v>
      </c>
      <c r="F27" s="123">
        <f t="shared" si="4"/>
        <v>0</v>
      </c>
      <c r="G27" s="121"/>
      <c r="H27" s="102"/>
      <c r="I27" s="102"/>
      <c r="J27" s="102"/>
      <c r="K27" s="102"/>
      <c r="L27" s="102"/>
      <c r="M27" s="124" t="str">
        <f t="shared" si="2"/>
        <v/>
      </c>
    </row>
    <row r="28" ht="22.95" customHeight="1" spans="1:13">
      <c r="A28" s="126" t="s">
        <v>20</v>
      </c>
      <c r="B28" s="126"/>
      <c r="C28" s="70"/>
      <c r="D28" s="70"/>
      <c r="E28" s="123">
        <f t="shared" ref="E28:E33" si="5">C28+D28-F28</f>
        <v>0</v>
      </c>
      <c r="F28" s="123">
        <f>'季度报表（纵版）'!F16</f>
        <v>0</v>
      </c>
      <c r="G28" s="121"/>
      <c r="H28" s="102"/>
      <c r="I28" s="102"/>
      <c r="J28" s="102"/>
      <c r="K28" s="102"/>
      <c r="L28" s="102"/>
      <c r="M28" s="124" t="str">
        <f t="shared" si="2"/>
        <v/>
      </c>
    </row>
    <row r="29" ht="22.95" customHeight="1" spans="1:13">
      <c r="A29" s="126" t="s">
        <v>21</v>
      </c>
      <c r="B29" s="126"/>
      <c r="C29" s="70"/>
      <c r="D29" s="70"/>
      <c r="E29" s="123">
        <f t="shared" si="5"/>
        <v>0</v>
      </c>
      <c r="F29" s="123">
        <f>'季度报表（纵版）'!F17</f>
        <v>0</v>
      </c>
      <c r="G29" s="121"/>
      <c r="H29" s="102"/>
      <c r="I29" s="102"/>
      <c r="J29" s="102"/>
      <c r="K29" s="102"/>
      <c r="L29" s="102"/>
      <c r="M29" s="124" t="str">
        <f t="shared" si="2"/>
        <v/>
      </c>
    </row>
    <row r="30" ht="22.95" customHeight="1" spans="1:13">
      <c r="A30" s="122" t="s">
        <v>22</v>
      </c>
      <c r="B30" s="122" t="s">
        <v>23</v>
      </c>
      <c r="C30" s="123">
        <f t="shared" ref="C30:F30" si="6">C31+C34</f>
        <v>0</v>
      </c>
      <c r="D30" s="123">
        <f t="shared" si="6"/>
        <v>0</v>
      </c>
      <c r="E30" s="123">
        <f t="shared" si="6"/>
        <v>0</v>
      </c>
      <c r="F30" s="123">
        <f t="shared" si="6"/>
        <v>0</v>
      </c>
      <c r="G30" s="121"/>
      <c r="H30" s="102"/>
      <c r="I30" s="102"/>
      <c r="J30" s="102"/>
      <c r="K30" s="102"/>
      <c r="L30" s="102"/>
      <c r="M30" s="124" t="str">
        <f t="shared" si="2"/>
        <v/>
      </c>
    </row>
    <row r="31" ht="22.95" customHeight="1" spans="1:13">
      <c r="A31" s="122" t="s">
        <v>24</v>
      </c>
      <c r="B31" s="122" t="s">
        <v>24</v>
      </c>
      <c r="C31" s="123">
        <f t="shared" ref="C31:F31" si="7">C32+C33</f>
        <v>0</v>
      </c>
      <c r="D31" s="123">
        <f t="shared" si="7"/>
        <v>0</v>
      </c>
      <c r="E31" s="123">
        <f t="shared" si="7"/>
        <v>0</v>
      </c>
      <c r="F31" s="123">
        <f t="shared" si="7"/>
        <v>0</v>
      </c>
      <c r="G31" s="121"/>
      <c r="H31" s="102"/>
      <c r="I31" s="102"/>
      <c r="J31" s="102"/>
      <c r="K31" s="102"/>
      <c r="L31" s="102"/>
      <c r="M31" s="124" t="str">
        <f t="shared" si="2"/>
        <v/>
      </c>
    </row>
    <row r="32" ht="22.95" customHeight="1" spans="1:13">
      <c r="A32" s="122" t="s">
        <v>25</v>
      </c>
      <c r="B32" s="122" t="s">
        <v>25</v>
      </c>
      <c r="C32" s="70"/>
      <c r="D32" s="70"/>
      <c r="E32" s="123">
        <f t="shared" si="5"/>
        <v>0</v>
      </c>
      <c r="F32" s="123">
        <f>'季度报表（纵版）'!F20</f>
        <v>0</v>
      </c>
      <c r="G32" s="121"/>
      <c r="H32" s="102"/>
      <c r="I32" s="102"/>
      <c r="J32" s="102"/>
      <c r="K32" s="102"/>
      <c r="L32" s="102"/>
      <c r="M32" s="124" t="str">
        <f t="shared" si="2"/>
        <v/>
      </c>
    </row>
    <row r="33" ht="22.95" customHeight="1" spans="1:13">
      <c r="A33" s="122" t="s">
        <v>26</v>
      </c>
      <c r="B33" s="122" t="s">
        <v>27</v>
      </c>
      <c r="C33" s="70"/>
      <c r="D33" s="70"/>
      <c r="E33" s="123">
        <f t="shared" si="5"/>
        <v>0</v>
      </c>
      <c r="F33" s="123">
        <f>'季度报表（纵版）'!F21</f>
        <v>0</v>
      </c>
      <c r="G33" s="121"/>
      <c r="H33" s="102"/>
      <c r="I33" s="102"/>
      <c r="J33" s="102"/>
      <c r="K33" s="102"/>
      <c r="L33" s="102"/>
      <c r="M33" s="124" t="str">
        <f t="shared" si="2"/>
        <v/>
      </c>
    </row>
    <row r="34" ht="22.95" customHeight="1" spans="1:13">
      <c r="A34" s="122" t="s">
        <v>28</v>
      </c>
      <c r="B34" s="122" t="s">
        <v>28</v>
      </c>
      <c r="C34" s="123">
        <f t="shared" ref="C34:F34" si="8">C35+C36</f>
        <v>0</v>
      </c>
      <c r="D34" s="123">
        <f t="shared" si="8"/>
        <v>0</v>
      </c>
      <c r="E34" s="123">
        <f t="shared" si="8"/>
        <v>0</v>
      </c>
      <c r="F34" s="123">
        <f t="shared" si="8"/>
        <v>0</v>
      </c>
      <c r="G34" s="121"/>
      <c r="H34" s="102"/>
      <c r="I34" s="102"/>
      <c r="J34" s="102"/>
      <c r="K34" s="102"/>
      <c r="L34" s="102"/>
      <c r="M34" s="124" t="str">
        <f t="shared" si="2"/>
        <v/>
      </c>
    </row>
    <row r="35" ht="22.95" customHeight="1" spans="1:13">
      <c r="A35" s="122" t="s">
        <v>25</v>
      </c>
      <c r="B35" s="122" t="s">
        <v>25</v>
      </c>
      <c r="C35" s="70"/>
      <c r="D35" s="70"/>
      <c r="E35" s="123">
        <f t="shared" ref="E35:E43" si="9">C35+D35-F35</f>
        <v>0</v>
      </c>
      <c r="F35" s="123">
        <f>'季度报表（纵版）'!F23</f>
        <v>0</v>
      </c>
      <c r="G35" s="121"/>
      <c r="H35" s="102"/>
      <c r="I35" s="102"/>
      <c r="J35" s="102"/>
      <c r="K35" s="102"/>
      <c r="L35" s="102"/>
      <c r="M35" s="124" t="str">
        <f t="shared" si="2"/>
        <v/>
      </c>
    </row>
    <row r="36" ht="22.95" customHeight="1" spans="1:13">
      <c r="A36" s="122" t="s">
        <v>26</v>
      </c>
      <c r="B36" s="122"/>
      <c r="C36" s="70"/>
      <c r="D36" s="70"/>
      <c r="E36" s="123">
        <f t="shared" si="9"/>
        <v>0</v>
      </c>
      <c r="F36" s="123">
        <f>'季度报表（纵版）'!F24</f>
        <v>0</v>
      </c>
      <c r="G36" s="121"/>
      <c r="H36" s="102"/>
      <c r="I36" s="102"/>
      <c r="J36" s="102"/>
      <c r="K36" s="102"/>
      <c r="L36" s="102"/>
      <c r="M36" s="124" t="str">
        <f t="shared" si="2"/>
        <v/>
      </c>
    </row>
    <row r="37" ht="22.95" customHeight="1" spans="1:13">
      <c r="A37" s="122" t="s">
        <v>29</v>
      </c>
      <c r="B37" s="122" t="s">
        <v>29</v>
      </c>
      <c r="C37" s="123">
        <f t="shared" ref="C37:F37" si="10">SUM(C38:C43)</f>
        <v>0</v>
      </c>
      <c r="D37" s="123">
        <f t="shared" si="10"/>
        <v>0</v>
      </c>
      <c r="E37" s="123">
        <f t="shared" si="10"/>
        <v>0</v>
      </c>
      <c r="F37" s="123">
        <f t="shared" si="10"/>
        <v>0</v>
      </c>
      <c r="G37" s="124" t="str">
        <f>IF(L37&gt;=1,"对外融资余额数额大于总负债数额，请确认信息","")</f>
        <v/>
      </c>
      <c r="H37" s="102">
        <f>IF(C44&lt;C37,1,0)</f>
        <v>0</v>
      </c>
      <c r="I37" s="102"/>
      <c r="J37" s="102"/>
      <c r="K37" s="102">
        <f>IF(F44&lt;F37,1,0)</f>
        <v>0</v>
      </c>
      <c r="L37" s="102">
        <f>SUM(H37:K37)</f>
        <v>0</v>
      </c>
      <c r="M37" s="124" t="str">
        <f t="shared" si="2"/>
        <v/>
      </c>
    </row>
    <row r="38" ht="22.95" customHeight="1" spans="1:13">
      <c r="A38" s="122" t="s">
        <v>30</v>
      </c>
      <c r="B38" s="122" t="s">
        <v>30</v>
      </c>
      <c r="C38" s="70"/>
      <c r="D38" s="70"/>
      <c r="E38" s="123">
        <f t="shared" si="9"/>
        <v>0</v>
      </c>
      <c r="F38" s="123">
        <f>'季度报表（纵版）'!F26</f>
        <v>0</v>
      </c>
      <c r="G38" s="121"/>
      <c r="H38" s="102"/>
      <c r="I38" s="102"/>
      <c r="J38" s="102"/>
      <c r="K38" s="102"/>
      <c r="L38" s="102"/>
      <c r="M38" s="124" t="str">
        <f t="shared" si="2"/>
        <v/>
      </c>
    </row>
    <row r="39" ht="22.95" customHeight="1" spans="1:13">
      <c r="A39" s="122" t="s">
        <v>31</v>
      </c>
      <c r="B39" s="122" t="s">
        <v>31</v>
      </c>
      <c r="C39" s="70"/>
      <c r="D39" s="70"/>
      <c r="E39" s="123">
        <f t="shared" si="9"/>
        <v>0</v>
      </c>
      <c r="F39" s="123">
        <f>'季度报表（纵版）'!F27</f>
        <v>0</v>
      </c>
      <c r="G39" s="121"/>
      <c r="H39" s="102"/>
      <c r="I39" s="102"/>
      <c r="J39" s="102"/>
      <c r="K39" s="102"/>
      <c r="L39" s="102"/>
      <c r="M39" s="124" t="str">
        <f t="shared" si="2"/>
        <v/>
      </c>
    </row>
    <row r="40" ht="22.95" customHeight="1" spans="1:13">
      <c r="A40" s="122" t="s">
        <v>32</v>
      </c>
      <c r="B40" s="122" t="s">
        <v>32</v>
      </c>
      <c r="C40" s="70"/>
      <c r="D40" s="70"/>
      <c r="E40" s="123">
        <f t="shared" si="9"/>
        <v>0</v>
      </c>
      <c r="F40" s="123">
        <f>'季度报表（纵版）'!F28</f>
        <v>0</v>
      </c>
      <c r="G40" s="121"/>
      <c r="H40" s="102"/>
      <c r="I40" s="102"/>
      <c r="J40" s="102"/>
      <c r="K40" s="102"/>
      <c r="L40" s="102"/>
      <c r="M40" s="124" t="str">
        <f t="shared" si="2"/>
        <v/>
      </c>
    </row>
    <row r="41" ht="22.95" customHeight="1" spans="1:13">
      <c r="A41" s="122" t="s">
        <v>33</v>
      </c>
      <c r="B41" s="122" t="s">
        <v>33</v>
      </c>
      <c r="C41" s="70"/>
      <c r="D41" s="70"/>
      <c r="E41" s="123">
        <f t="shared" si="9"/>
        <v>0</v>
      </c>
      <c r="F41" s="123">
        <f>'季度报表（纵版）'!F29</f>
        <v>0</v>
      </c>
      <c r="G41" s="121"/>
      <c r="H41" s="102"/>
      <c r="I41" s="102"/>
      <c r="J41" s="102"/>
      <c r="K41" s="102"/>
      <c r="L41" s="102"/>
      <c r="M41" s="124" t="str">
        <f t="shared" si="2"/>
        <v/>
      </c>
    </row>
    <row r="42" ht="22.95" customHeight="1" spans="1:13">
      <c r="A42" s="122" t="s">
        <v>34</v>
      </c>
      <c r="B42" s="122" t="s">
        <v>34</v>
      </c>
      <c r="C42" s="70"/>
      <c r="D42" s="70"/>
      <c r="E42" s="123">
        <f t="shared" si="9"/>
        <v>0</v>
      </c>
      <c r="F42" s="123">
        <f>'季度报表（纵版）'!F30</f>
        <v>0</v>
      </c>
      <c r="G42" s="121"/>
      <c r="H42" s="102"/>
      <c r="I42" s="102"/>
      <c r="J42" s="102"/>
      <c r="K42" s="102"/>
      <c r="L42" s="102"/>
      <c r="M42" s="124" t="str">
        <f t="shared" si="2"/>
        <v/>
      </c>
    </row>
    <row r="43" ht="22.95" customHeight="1" spans="1:13">
      <c r="A43" s="122" t="s">
        <v>35</v>
      </c>
      <c r="B43" s="122" t="s">
        <v>35</v>
      </c>
      <c r="C43" s="70"/>
      <c r="D43" s="70"/>
      <c r="E43" s="123">
        <f t="shared" si="9"/>
        <v>0</v>
      </c>
      <c r="F43" s="123">
        <f>'季度报表（纵版）'!F31</f>
        <v>0</v>
      </c>
      <c r="G43" s="121"/>
      <c r="H43" s="102"/>
      <c r="I43" s="102"/>
      <c r="J43" s="102"/>
      <c r="K43" s="102"/>
      <c r="L43" s="102"/>
      <c r="M43" s="124" t="str">
        <f t="shared" si="2"/>
        <v/>
      </c>
    </row>
    <row r="44" ht="22.95" customHeight="1" spans="1:13">
      <c r="A44" s="122" t="s">
        <v>36</v>
      </c>
      <c r="B44" s="122"/>
      <c r="C44" s="127">
        <f>C25-C45</f>
        <v>0</v>
      </c>
      <c r="D44" s="70"/>
      <c r="E44" s="123">
        <f t="shared" ref="E44:E47" si="11">C44+D44-F44</f>
        <v>0</v>
      </c>
      <c r="F44" s="127">
        <f>F25-F45</f>
        <v>0</v>
      </c>
      <c r="G44" s="124" t="str">
        <f>IF(L44&gt;=1,"总负债数额小于对外融资余额数额，请确认信息","")</f>
        <v/>
      </c>
      <c r="H44" s="102">
        <f>IF(C44&lt;C37,1,0)</f>
        <v>0</v>
      </c>
      <c r="I44" s="102"/>
      <c r="J44" s="102"/>
      <c r="K44" s="102">
        <f>IF(F44&lt;F37,1,0)</f>
        <v>0</v>
      </c>
      <c r="L44" s="102">
        <f t="shared" ref="L44:L47" si="12">SUM(H44:K44)</f>
        <v>0</v>
      </c>
      <c r="M44" s="124" t="str">
        <f t="shared" si="2"/>
        <v/>
      </c>
    </row>
    <row r="45" ht="22.95" customHeight="1" spans="1:13">
      <c r="A45" s="122" t="s">
        <v>37</v>
      </c>
      <c r="B45" s="122" t="s">
        <v>37</v>
      </c>
      <c r="C45" s="70"/>
      <c r="D45" s="70"/>
      <c r="E45" s="123">
        <f t="shared" si="11"/>
        <v>0</v>
      </c>
      <c r="F45" s="123">
        <f>'季度报表（纵版）'!F33</f>
        <v>0</v>
      </c>
      <c r="G45" s="128" t="str">
        <f>IFERROR(I45,"")</f>
        <v/>
      </c>
      <c r="H45" s="102" t="e">
        <f>#REF!/F45</f>
        <v>#REF!</v>
      </c>
      <c r="I45" s="102" t="e">
        <f>IF(H45&gt;0.2,"净资产收益率过高","")</f>
        <v>#REF!</v>
      </c>
      <c r="J45" s="102"/>
      <c r="K45" s="102"/>
      <c r="L45" s="102"/>
      <c r="M45" s="124" t="str">
        <f t="shared" si="2"/>
        <v/>
      </c>
    </row>
    <row r="46" ht="22.95" customHeight="1" spans="1:13">
      <c r="A46" s="122" t="s">
        <v>38</v>
      </c>
      <c r="B46" s="122" t="s">
        <v>38</v>
      </c>
      <c r="C46" s="70"/>
      <c r="D46" s="70"/>
      <c r="E46" s="123">
        <f t="shared" si="11"/>
        <v>0</v>
      </c>
      <c r="F46" s="123">
        <f>'季度报表（纵版）'!F34</f>
        <v>0</v>
      </c>
      <c r="G46" s="125" t="str">
        <f>IF(L46&gt;=1,"风险资产数额应小于等于总资产数额","")</f>
        <v/>
      </c>
      <c r="H46" s="102">
        <f>IF(C46&gt;C25,1,0)</f>
        <v>0</v>
      </c>
      <c r="I46" s="102"/>
      <c r="J46" s="102"/>
      <c r="K46" s="102">
        <f>IF(F46&gt;F25,1,0)</f>
        <v>0</v>
      </c>
      <c r="L46" s="102">
        <f t="shared" si="12"/>
        <v>0</v>
      </c>
      <c r="M46" s="124" t="str">
        <f t="shared" si="2"/>
        <v/>
      </c>
    </row>
    <row r="47" ht="22.95" customHeight="1" spans="1:13">
      <c r="A47" s="122" t="s">
        <v>47</v>
      </c>
      <c r="B47" s="122"/>
      <c r="C47" s="70"/>
      <c r="D47" s="70"/>
      <c r="E47" s="123">
        <f t="shared" si="11"/>
        <v>0</v>
      </c>
      <c r="F47" s="123">
        <f>'季度报表（纵版）'!F42</f>
        <v>0</v>
      </c>
      <c r="G47" s="129" t="str">
        <f>IF(L47&gt;=1,"总资产数额小于固定收益类证券投资业务余额数额，请确认信息","")</f>
        <v/>
      </c>
      <c r="H47" s="102">
        <f>IF(C47&gt;C25,1,0)</f>
        <v>0</v>
      </c>
      <c r="I47" s="102"/>
      <c r="J47" s="102"/>
      <c r="K47" s="102">
        <f>IF(F47&gt;F25,1,0)</f>
        <v>0</v>
      </c>
      <c r="L47" s="102">
        <f t="shared" si="12"/>
        <v>0</v>
      </c>
      <c r="M47" s="124" t="str">
        <f t="shared" si="2"/>
        <v/>
      </c>
    </row>
    <row r="48" ht="22.95" customHeight="1" spans="1:13">
      <c r="A48" s="122" t="s">
        <v>92</v>
      </c>
      <c r="B48" s="122"/>
      <c r="C48" s="123">
        <f>C30</f>
        <v>0</v>
      </c>
      <c r="D48" s="123">
        <f>D30</f>
        <v>0</v>
      </c>
      <c r="E48" s="123">
        <f>E30</f>
        <v>0</v>
      </c>
      <c r="F48" s="123">
        <f>F30</f>
        <v>0</v>
      </c>
      <c r="G48" s="125"/>
      <c r="H48" s="102"/>
      <c r="I48" s="102"/>
      <c r="J48" s="102"/>
      <c r="K48" s="102"/>
      <c r="L48" s="102"/>
      <c r="M48" s="124" t="str">
        <f t="shared" si="2"/>
        <v/>
      </c>
    </row>
    <row r="49" ht="22.95" customHeight="1" spans="1:13">
      <c r="A49" s="122" t="s">
        <v>93</v>
      </c>
      <c r="B49" s="122"/>
      <c r="C49" s="70"/>
      <c r="D49" s="70"/>
      <c r="E49" s="70"/>
      <c r="F49" s="123">
        <f t="shared" ref="F49:F53" si="13">C49+D49-E49</f>
        <v>0</v>
      </c>
      <c r="G49" s="125"/>
      <c r="H49" s="102"/>
      <c r="I49" s="102"/>
      <c r="J49" s="102"/>
      <c r="K49" s="102"/>
      <c r="L49" s="102"/>
      <c r="M49" s="124" t="str">
        <f t="shared" si="2"/>
        <v/>
      </c>
    </row>
    <row r="50" ht="22.95" customHeight="1" spans="1:13">
      <c r="A50" s="122" t="s">
        <v>94</v>
      </c>
      <c r="B50" s="122"/>
      <c r="C50" s="70"/>
      <c r="D50" s="70"/>
      <c r="E50" s="70"/>
      <c r="F50" s="123">
        <f t="shared" si="13"/>
        <v>0</v>
      </c>
      <c r="G50" s="125"/>
      <c r="H50" s="102"/>
      <c r="I50" s="102"/>
      <c r="J50" s="102"/>
      <c r="K50" s="102"/>
      <c r="L50" s="102"/>
      <c r="M50" s="124" t="str">
        <f t="shared" si="2"/>
        <v/>
      </c>
    </row>
    <row r="51" ht="22.95" customHeight="1" spans="1:13">
      <c r="A51" s="122" t="s">
        <v>95</v>
      </c>
      <c r="B51" s="122"/>
      <c r="C51" s="70"/>
      <c r="D51" s="70"/>
      <c r="E51" s="70"/>
      <c r="F51" s="123">
        <f t="shared" si="13"/>
        <v>0</v>
      </c>
      <c r="G51" s="125"/>
      <c r="H51" s="102"/>
      <c r="I51" s="102"/>
      <c r="J51" s="102"/>
      <c r="K51" s="102"/>
      <c r="L51" s="102"/>
      <c r="M51" s="124" t="str">
        <f t="shared" si="2"/>
        <v/>
      </c>
    </row>
    <row r="52" ht="22.95" customHeight="1" spans="1:13">
      <c r="A52" s="122" t="s">
        <v>96</v>
      </c>
      <c r="B52" s="122"/>
      <c r="C52" s="70"/>
      <c r="D52" s="70"/>
      <c r="E52" s="70"/>
      <c r="F52" s="123">
        <f t="shared" si="13"/>
        <v>0</v>
      </c>
      <c r="G52" s="125"/>
      <c r="H52" s="102"/>
      <c r="I52" s="102"/>
      <c r="J52" s="102"/>
      <c r="K52" s="102"/>
      <c r="L52" s="102"/>
      <c r="M52" s="124" t="str">
        <f t="shared" si="2"/>
        <v/>
      </c>
    </row>
    <row r="53" ht="22.95" customHeight="1" spans="1:13">
      <c r="A53" s="122" t="s">
        <v>97</v>
      </c>
      <c r="B53" s="122"/>
      <c r="C53" s="70"/>
      <c r="D53" s="70"/>
      <c r="E53" s="70"/>
      <c r="F53" s="123">
        <f t="shared" si="13"/>
        <v>0</v>
      </c>
      <c r="G53" s="125"/>
      <c r="H53" s="102"/>
      <c r="I53" s="102"/>
      <c r="J53" s="102"/>
      <c r="K53" s="102"/>
      <c r="L53" s="102"/>
      <c r="M53" s="124" t="str">
        <f t="shared" si="2"/>
        <v/>
      </c>
    </row>
    <row r="54" ht="22.95" customHeight="1" spans="1:13">
      <c r="A54" s="122" t="s">
        <v>98</v>
      </c>
      <c r="B54" s="122"/>
      <c r="C54" s="123">
        <f>C48-SUM(C49:C53)</f>
        <v>0</v>
      </c>
      <c r="D54" s="123">
        <f>D48-SUM(D49:D53)</f>
        <v>0</v>
      </c>
      <c r="E54" s="123">
        <f>E48-SUM(E49:E53)</f>
        <v>0</v>
      </c>
      <c r="F54" s="123">
        <f>F48-SUM(F49:F53)</f>
        <v>0</v>
      </c>
      <c r="G54" s="125"/>
      <c r="H54" s="102"/>
      <c r="I54" s="102"/>
      <c r="J54" s="102"/>
      <c r="K54" s="102"/>
      <c r="L54" s="102"/>
      <c r="M54" s="124" t="str">
        <f t="shared" si="2"/>
        <v/>
      </c>
    </row>
    <row r="55" ht="22.95" customHeight="1" spans="1:13">
      <c r="A55" s="122" t="s">
        <v>99</v>
      </c>
      <c r="B55" s="122"/>
      <c r="C55" s="70"/>
      <c r="D55" s="70"/>
      <c r="E55" s="70"/>
      <c r="F55" s="123">
        <f t="shared" ref="F55:F59" si="14">C55+D55-E55</f>
        <v>0</v>
      </c>
      <c r="G55" s="125"/>
      <c r="H55" s="102"/>
      <c r="I55" s="102"/>
      <c r="J55" s="102"/>
      <c r="K55" s="102"/>
      <c r="L55" s="102"/>
      <c r="M55" s="124" t="str">
        <f t="shared" si="2"/>
        <v/>
      </c>
    </row>
    <row r="56" ht="22.95" customHeight="1" spans="1:13">
      <c r="A56" s="122" t="s">
        <v>100</v>
      </c>
      <c r="B56" s="122"/>
      <c r="C56" s="123">
        <f t="shared" ref="C56:F56" si="15">SUM(C57:C59)</f>
        <v>0</v>
      </c>
      <c r="D56" s="123">
        <f t="shared" si="15"/>
        <v>0</v>
      </c>
      <c r="E56" s="123">
        <f t="shared" si="15"/>
        <v>0</v>
      </c>
      <c r="F56" s="123">
        <f t="shared" si="15"/>
        <v>0</v>
      </c>
      <c r="G56" s="129" t="str">
        <f>IF(L56&gt;=1,"租金余额数额小于逾期租金数额，请确认信息","")</f>
        <v/>
      </c>
      <c r="H56" s="102">
        <f>IF(C56&gt;C55,1,0)</f>
        <v>0</v>
      </c>
      <c r="I56" s="102"/>
      <c r="J56" s="102"/>
      <c r="K56" s="102">
        <f>IF(F56&gt;F55,1,0)</f>
        <v>0</v>
      </c>
      <c r="L56" s="102">
        <f>SUM(H56:K56)</f>
        <v>0</v>
      </c>
      <c r="M56" s="124" t="str">
        <f t="shared" si="2"/>
        <v/>
      </c>
    </row>
    <row r="57" ht="22.95" customHeight="1" spans="1:13">
      <c r="A57" s="122" t="s">
        <v>101</v>
      </c>
      <c r="B57" s="122"/>
      <c r="C57" s="70"/>
      <c r="D57" s="70"/>
      <c r="E57" s="70"/>
      <c r="F57" s="123">
        <f t="shared" si="14"/>
        <v>0</v>
      </c>
      <c r="G57" s="125"/>
      <c r="H57" s="102"/>
      <c r="I57" s="102"/>
      <c r="J57" s="102"/>
      <c r="K57" s="102"/>
      <c r="L57" s="102"/>
      <c r="M57" s="124" t="str">
        <f t="shared" si="2"/>
        <v/>
      </c>
    </row>
    <row r="58" ht="22.95" customHeight="1" spans="1:13">
      <c r="A58" s="122" t="s">
        <v>102</v>
      </c>
      <c r="B58" s="122"/>
      <c r="C58" s="70"/>
      <c r="D58" s="70"/>
      <c r="E58" s="70"/>
      <c r="F58" s="123">
        <f t="shared" si="14"/>
        <v>0</v>
      </c>
      <c r="G58" s="125"/>
      <c r="H58" s="102"/>
      <c r="I58" s="102"/>
      <c r="J58" s="102"/>
      <c r="K58" s="102"/>
      <c r="L58" s="102"/>
      <c r="M58" s="124" t="str">
        <f t="shared" si="2"/>
        <v/>
      </c>
    </row>
    <row r="59" ht="22.95" customHeight="1" spans="1:13">
      <c r="A59" s="122" t="s">
        <v>103</v>
      </c>
      <c r="B59" s="122"/>
      <c r="C59" s="70"/>
      <c r="D59" s="70"/>
      <c r="E59" s="70"/>
      <c r="F59" s="123">
        <f t="shared" si="14"/>
        <v>0</v>
      </c>
      <c r="G59" s="125"/>
      <c r="H59" s="102"/>
      <c r="I59" s="102"/>
      <c r="J59" s="102"/>
      <c r="K59" s="102"/>
      <c r="L59" s="102"/>
      <c r="M59" s="124" t="str">
        <f t="shared" si="2"/>
        <v/>
      </c>
    </row>
    <row r="60" ht="22.95" customHeight="1" spans="1:13">
      <c r="A60" s="122" t="s">
        <v>39</v>
      </c>
      <c r="B60" s="122"/>
      <c r="C60" s="70"/>
      <c r="D60" s="70"/>
      <c r="E60" s="123">
        <f>C60+D60-F60</f>
        <v>0</v>
      </c>
      <c r="F60" s="123">
        <f>'季度报表（纵版）'!F35</f>
        <v>0</v>
      </c>
      <c r="G60" s="125"/>
      <c r="H60" s="102"/>
      <c r="I60" s="102"/>
      <c r="J60" s="102"/>
      <c r="K60" s="102"/>
      <c r="L60" s="102"/>
      <c r="M60" s="124" t="str">
        <f t="shared" si="2"/>
        <v/>
      </c>
    </row>
    <row r="61" ht="22.95" customHeight="1" spans="1:13">
      <c r="A61" s="122" t="s">
        <v>40</v>
      </c>
      <c r="B61" s="122"/>
      <c r="C61" s="123" t="e">
        <f>C60/C26</f>
        <v>#DIV/0!</v>
      </c>
      <c r="D61" s="130" t="s">
        <v>41</v>
      </c>
      <c r="E61" s="130" t="s">
        <v>41</v>
      </c>
      <c r="F61" s="123" t="e">
        <f>F60/F26</f>
        <v>#DIV/0!</v>
      </c>
      <c r="G61" s="125"/>
      <c r="H61" s="102"/>
      <c r="I61" s="102"/>
      <c r="J61" s="102"/>
      <c r="K61" s="102"/>
      <c r="L61" s="102"/>
      <c r="M61" s="124" t="str">
        <f t="shared" si="2"/>
        <v/>
      </c>
    </row>
    <row r="62" ht="22.95" customHeight="1" spans="1:13">
      <c r="A62" s="122" t="s">
        <v>104</v>
      </c>
      <c r="B62" s="122"/>
      <c r="C62" s="70"/>
      <c r="D62" s="70"/>
      <c r="E62" s="70"/>
      <c r="F62" s="123">
        <f t="shared" ref="F62:F64" si="16">C62+D62-E62</f>
        <v>0</v>
      </c>
      <c r="G62" s="125"/>
      <c r="H62" s="102"/>
      <c r="I62" s="102"/>
      <c r="J62" s="102"/>
      <c r="K62" s="102"/>
      <c r="L62" s="102"/>
      <c r="M62" s="124" t="str">
        <f t="shared" si="2"/>
        <v/>
      </c>
    </row>
    <row r="63" ht="22.95" customHeight="1" spans="1:13">
      <c r="A63" s="122" t="s">
        <v>105</v>
      </c>
      <c r="B63" s="122"/>
      <c r="C63" s="70"/>
      <c r="D63" s="70"/>
      <c r="E63" s="70"/>
      <c r="F63" s="123">
        <f t="shared" si="16"/>
        <v>0</v>
      </c>
      <c r="G63" s="125"/>
      <c r="H63" s="102"/>
      <c r="I63" s="102"/>
      <c r="J63" s="102"/>
      <c r="K63" s="102"/>
      <c r="L63" s="102"/>
      <c r="M63" s="124" t="str">
        <f t="shared" si="2"/>
        <v/>
      </c>
    </row>
    <row r="64" ht="22.95" customHeight="1" spans="1:13">
      <c r="A64" s="122" t="s">
        <v>106</v>
      </c>
      <c r="B64" s="122"/>
      <c r="C64" s="70"/>
      <c r="D64" s="70"/>
      <c r="E64" s="70"/>
      <c r="F64" s="123">
        <f t="shared" si="16"/>
        <v>0</v>
      </c>
      <c r="G64" s="125"/>
      <c r="H64" s="102"/>
      <c r="I64" s="102"/>
      <c r="J64" s="102"/>
      <c r="K64" s="102"/>
      <c r="L64" s="102"/>
      <c r="M64" s="124" t="str">
        <f t="shared" si="2"/>
        <v/>
      </c>
    </row>
    <row r="65" ht="22.95" customHeight="1" spans="1:12">
      <c r="A65" s="122" t="s">
        <v>107</v>
      </c>
      <c r="B65" s="122"/>
      <c r="C65" s="131"/>
      <c r="D65" s="131"/>
      <c r="E65" s="131"/>
      <c r="F65" s="131"/>
      <c r="G65" s="125"/>
      <c r="H65" s="102"/>
      <c r="I65" s="102"/>
      <c r="J65" s="102"/>
      <c r="K65" s="102"/>
      <c r="L65" s="102"/>
    </row>
    <row r="66" ht="22.95" customHeight="1" spans="1:12">
      <c r="A66" s="122" t="s">
        <v>108</v>
      </c>
      <c r="B66" s="122"/>
      <c r="C66" s="131"/>
      <c r="D66" s="131"/>
      <c r="E66" s="131"/>
      <c r="F66" s="131"/>
      <c r="G66" s="125"/>
      <c r="H66" s="102"/>
      <c r="I66" s="102"/>
      <c r="J66" s="102"/>
      <c r="K66" s="102"/>
      <c r="L66" s="102"/>
    </row>
    <row r="67" ht="22.95" customHeight="1" spans="1:12">
      <c r="A67" s="122" t="s">
        <v>109</v>
      </c>
      <c r="B67" s="122"/>
      <c r="C67" s="132">
        <f>C68+C69</f>
        <v>0</v>
      </c>
      <c r="D67" s="132"/>
      <c r="E67" s="132"/>
      <c r="F67" s="132"/>
      <c r="G67" s="125"/>
      <c r="H67" s="102"/>
      <c r="I67" s="102"/>
      <c r="J67" s="102"/>
      <c r="K67" s="102"/>
      <c r="L67" s="102"/>
    </row>
    <row r="68" ht="22.95" customHeight="1" spans="1:12">
      <c r="A68" s="122" t="s">
        <v>110</v>
      </c>
      <c r="B68" s="122"/>
      <c r="C68" s="131"/>
      <c r="D68" s="131"/>
      <c r="E68" s="131"/>
      <c r="F68" s="131"/>
      <c r="G68" s="125"/>
      <c r="H68" s="102"/>
      <c r="I68" s="102"/>
      <c r="J68" s="102"/>
      <c r="K68" s="102"/>
      <c r="L68" s="102"/>
    </row>
    <row r="69" ht="22.95" customHeight="1" spans="1:12">
      <c r="A69" s="122" t="s">
        <v>111</v>
      </c>
      <c r="B69" s="122"/>
      <c r="C69" s="131"/>
      <c r="D69" s="131"/>
      <c r="E69" s="131"/>
      <c r="F69" s="131"/>
      <c r="G69" s="125"/>
      <c r="H69" s="102"/>
      <c r="I69" s="102"/>
      <c r="J69" s="102"/>
      <c r="K69" s="102"/>
      <c r="L69" s="102"/>
    </row>
    <row r="70" ht="22.95" customHeight="1" spans="1:12">
      <c r="A70" s="122" t="s">
        <v>112</v>
      </c>
      <c r="B70" s="122"/>
      <c r="C70" s="132">
        <f>C65-C66-C67</f>
        <v>0</v>
      </c>
      <c r="D70" s="132"/>
      <c r="E70" s="132"/>
      <c r="F70" s="132"/>
      <c r="G70" s="125"/>
      <c r="H70" s="102"/>
      <c r="I70" s="102"/>
      <c r="J70" s="102"/>
      <c r="K70" s="102"/>
      <c r="L70" s="102"/>
    </row>
    <row r="71" ht="22.95" customHeight="1" spans="1:12">
      <c r="A71" s="122" t="s">
        <v>113</v>
      </c>
      <c r="B71" s="122"/>
      <c r="C71" s="131"/>
      <c r="D71" s="131"/>
      <c r="E71" s="131"/>
      <c r="F71" s="131"/>
      <c r="G71" s="125"/>
      <c r="H71" s="102"/>
      <c r="I71" s="102"/>
      <c r="J71" s="102"/>
      <c r="K71" s="102"/>
      <c r="L71" s="102"/>
    </row>
    <row r="72" ht="22.95" customHeight="1" spans="1:12">
      <c r="A72" s="122" t="s">
        <v>46</v>
      </c>
      <c r="B72" s="122"/>
      <c r="C72" s="132">
        <f>'季度报表（纵版）'!C41</f>
        <v>0</v>
      </c>
      <c r="D72" s="132"/>
      <c r="E72" s="132"/>
      <c r="F72" s="132"/>
      <c r="G72" s="125"/>
      <c r="H72" s="102"/>
      <c r="I72" s="102"/>
      <c r="J72" s="102"/>
      <c r="K72" s="102"/>
      <c r="L72" s="102"/>
    </row>
    <row r="73" ht="22.95" customHeight="1" spans="1:12">
      <c r="A73" s="122" t="s">
        <v>114</v>
      </c>
      <c r="B73" s="122"/>
      <c r="C73" s="132">
        <f>'季度报表（纵版）'!C40</f>
        <v>0</v>
      </c>
      <c r="D73" s="132"/>
      <c r="E73" s="132"/>
      <c r="F73" s="132"/>
      <c r="G73" s="125"/>
      <c r="H73" s="102"/>
      <c r="I73" s="102"/>
      <c r="J73" s="102"/>
      <c r="K73" s="102"/>
      <c r="L73" s="102"/>
    </row>
    <row r="74" ht="22.95" customHeight="1" spans="1:12">
      <c r="A74" s="122" t="s">
        <v>115</v>
      </c>
      <c r="B74" s="122"/>
      <c r="C74" s="132">
        <f>C75+C76</f>
        <v>0</v>
      </c>
      <c r="D74" s="132"/>
      <c r="E74" s="132"/>
      <c r="F74" s="132"/>
      <c r="G74" s="125"/>
      <c r="H74" s="102"/>
      <c r="I74" s="102"/>
      <c r="J74" s="102"/>
      <c r="K74" s="102"/>
      <c r="L74" s="102"/>
    </row>
    <row r="75" ht="22.95" customHeight="1" spans="1:12">
      <c r="A75" s="122" t="s">
        <v>116</v>
      </c>
      <c r="B75" s="122"/>
      <c r="C75" s="131"/>
      <c r="D75" s="131"/>
      <c r="E75" s="131"/>
      <c r="F75" s="131"/>
      <c r="G75" s="125"/>
      <c r="H75" s="102"/>
      <c r="I75" s="102"/>
      <c r="J75" s="102"/>
      <c r="K75" s="102"/>
      <c r="L75" s="102"/>
    </row>
    <row r="76" ht="22.95" customHeight="1" spans="1:12">
      <c r="A76" s="122" t="s">
        <v>117</v>
      </c>
      <c r="B76" s="122"/>
      <c r="C76" s="131"/>
      <c r="D76" s="131"/>
      <c r="E76" s="131"/>
      <c r="F76" s="131"/>
      <c r="G76" s="125"/>
      <c r="H76" s="102"/>
      <c r="I76" s="102"/>
      <c r="J76" s="102"/>
      <c r="K76" s="102"/>
      <c r="L76" s="102"/>
    </row>
    <row r="77" ht="27" customHeight="1" spans="1:12">
      <c r="A77" s="133" t="s">
        <v>66</v>
      </c>
      <c r="B77" s="134">
        <f>'季度报表（纵版）'!B61</f>
        <v>0</v>
      </c>
      <c r="C77" s="133" t="s">
        <v>67</v>
      </c>
      <c r="D77" s="135">
        <f>'季度报表（纵版）'!D61</f>
        <v>0</v>
      </c>
      <c r="E77" s="135"/>
      <c r="F77" s="135"/>
      <c r="G77" s="102"/>
      <c r="H77" s="102"/>
      <c r="I77" s="102"/>
      <c r="J77" s="102"/>
      <c r="K77" s="102"/>
      <c r="L77" s="102"/>
    </row>
    <row r="78" ht="27" customHeight="1" spans="1:12">
      <c r="A78" s="133" t="s">
        <v>68</v>
      </c>
      <c r="B78" s="134">
        <f>'季度报表（纵版）'!B62</f>
        <v>0</v>
      </c>
      <c r="C78" s="133" t="s">
        <v>69</v>
      </c>
      <c r="D78" s="135">
        <f>'季度报表（纵版）'!D62</f>
        <v>0</v>
      </c>
      <c r="E78" s="135"/>
      <c r="F78" s="135"/>
      <c r="G78" s="102"/>
      <c r="H78" s="102"/>
      <c r="I78" s="102"/>
      <c r="J78" s="102"/>
      <c r="K78" s="102"/>
      <c r="L78" s="102"/>
    </row>
    <row r="79" spans="1:1">
      <c r="A79" s="136"/>
    </row>
  </sheetData>
  <sheetProtection algorithmName="SHA-512" hashValue="aFb+yZT30WxLNjt0b8s9Dr6jAEiAZD7BTVuwuk17n/q56+IfpBvI3cya1ZOeIXGfp0L+YVWY3tdfS+ci/FD6lw==" saltValue="/6uTrWVEJK2TSos/OSS8Ew==" spinCount="100000" sheet="1" selectLockedCells="1" objects="1" scenarios="1"/>
  <mergeCells count="106">
    <mergeCell ref="A1:F1"/>
    <mergeCell ref="A2:F2"/>
    <mergeCell ref="E3:F3"/>
    <mergeCell ref="A4:B4"/>
    <mergeCell ref="C4:F4"/>
    <mergeCell ref="A5:B5"/>
    <mergeCell ref="C5:F5"/>
    <mergeCell ref="A6:B6"/>
    <mergeCell ref="C6:F6"/>
    <mergeCell ref="A7:B7"/>
    <mergeCell ref="C7:F7"/>
    <mergeCell ref="A8:B8"/>
    <mergeCell ref="C8:F8"/>
    <mergeCell ref="A9:B9"/>
    <mergeCell ref="C9:F9"/>
    <mergeCell ref="C10:F10"/>
    <mergeCell ref="C11:F11"/>
    <mergeCell ref="C12:F12"/>
    <mergeCell ref="A13:B13"/>
    <mergeCell ref="C13:F13"/>
    <mergeCell ref="A14:B14"/>
    <mergeCell ref="C14:F14"/>
    <mergeCell ref="A15:B15"/>
    <mergeCell ref="C15:F15"/>
    <mergeCell ref="A16:B16"/>
    <mergeCell ref="C16:F16"/>
    <mergeCell ref="A17:B17"/>
    <mergeCell ref="C17:F17"/>
    <mergeCell ref="A18:B18"/>
    <mergeCell ref="C18:F18"/>
    <mergeCell ref="A19:B19"/>
    <mergeCell ref="C19:F19"/>
    <mergeCell ref="A20:B20"/>
    <mergeCell ref="C20:F20"/>
    <mergeCell ref="A21:B21"/>
    <mergeCell ref="C21:F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0:B60"/>
    <mergeCell ref="A61:B61"/>
    <mergeCell ref="A62:B62"/>
    <mergeCell ref="A63:B63"/>
    <mergeCell ref="A64:B64"/>
    <mergeCell ref="A65:B65"/>
    <mergeCell ref="C65:F65"/>
    <mergeCell ref="A66:B66"/>
    <mergeCell ref="C66:F66"/>
    <mergeCell ref="A67:B67"/>
    <mergeCell ref="C67:F67"/>
    <mergeCell ref="A68:B68"/>
    <mergeCell ref="C68:F68"/>
    <mergeCell ref="A69:B69"/>
    <mergeCell ref="C69:F69"/>
    <mergeCell ref="A70:B70"/>
    <mergeCell ref="C70:F70"/>
    <mergeCell ref="A71:B71"/>
    <mergeCell ref="C71:F71"/>
    <mergeCell ref="A72:B72"/>
    <mergeCell ref="C72:F72"/>
    <mergeCell ref="A73:B73"/>
    <mergeCell ref="C73:F73"/>
    <mergeCell ref="A74:B74"/>
    <mergeCell ref="C74:F74"/>
    <mergeCell ref="A75:B75"/>
    <mergeCell ref="C75:F75"/>
    <mergeCell ref="A76:B76"/>
    <mergeCell ref="C76:F76"/>
    <mergeCell ref="D77:F77"/>
    <mergeCell ref="D78:F78"/>
    <mergeCell ref="A10:A12"/>
  </mergeCells>
  <dataValidations count="3">
    <dataValidation type="date" operator="between" allowBlank="1" showInputMessage="1" showErrorMessage="1" sqref="C8:F8">
      <formula1>1</formula1>
      <formula2>72686</formula2>
    </dataValidation>
    <dataValidation allowBlank="1" showInputMessage="1" showErrorMessage="1" sqref="C20:F20 C17:F18"/>
    <dataValidation type="list" allowBlank="1" showInputMessage="1" showErrorMessage="1" sqref="C15:F16">
      <formula1>"达标,不达标"</formula1>
    </dataValidation>
  </dataValidations>
  <printOptions horizontalCentered="1"/>
  <pageMargins left="0.751388888888889" right="0.751388888888889" top="0.786805555555556" bottom="0.786805555555556" header="0.511805555555556" footer="0.511805555555556"/>
  <pageSetup paperSize="9" scale="69" fitToHeight="0" orientation="portrait"/>
  <headerFooter alignWithMargins="0" scaleWithDoc="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V42"/>
  <sheetViews>
    <sheetView workbookViewId="0">
      <selection activeCell="J42" sqref="J42"/>
    </sheetView>
  </sheetViews>
  <sheetFormatPr defaultColWidth="9" defaultRowHeight="15.75"/>
  <cols>
    <col min="1" max="1" width="10.9" customWidth="1"/>
    <col min="12" max="12" width="35.6" customWidth="1"/>
    <col min="13" max="20" width="9.6" customWidth="1"/>
  </cols>
  <sheetData>
    <row r="1" ht="35.1" customHeight="1" spans="1:20">
      <c r="A1" s="59" t="s">
        <v>118</v>
      </c>
      <c r="B1" s="59"/>
      <c r="C1" s="59"/>
      <c r="D1" s="59"/>
      <c r="E1" s="59"/>
      <c r="F1" s="59"/>
      <c r="G1" s="59"/>
      <c r="H1" s="59"/>
      <c r="I1" s="59"/>
      <c r="J1" s="59"/>
      <c r="K1" s="59"/>
      <c r="L1" s="59"/>
      <c r="M1" s="59"/>
      <c r="N1" s="59"/>
      <c r="O1" s="59"/>
      <c r="P1" s="59"/>
      <c r="Q1" s="59"/>
      <c r="R1" s="59"/>
      <c r="S1" s="59"/>
      <c r="T1" s="59"/>
    </row>
    <row r="2" ht="30.9" customHeight="1" spans="1:22">
      <c r="A2" s="63" t="s">
        <v>119</v>
      </c>
      <c r="B2" s="76" t="str">
        <f>'季度报表（纵版）'!C4</f>
        <v>xxx有限公司</v>
      </c>
      <c r="C2" s="76"/>
      <c r="D2" s="76"/>
      <c r="E2" s="76"/>
      <c r="F2" s="63"/>
      <c r="G2" s="63"/>
      <c r="H2" s="63"/>
      <c r="I2" s="63"/>
      <c r="J2" s="63"/>
      <c r="K2" s="63"/>
      <c r="L2" s="63"/>
      <c r="M2" s="63"/>
      <c r="N2" s="63"/>
      <c r="O2" s="63"/>
      <c r="P2" s="63"/>
      <c r="Q2" s="63"/>
      <c r="R2" s="63"/>
      <c r="S2" s="63" t="s">
        <v>120</v>
      </c>
      <c r="T2" s="63"/>
      <c r="U2" s="99"/>
      <c r="V2" s="99"/>
    </row>
    <row r="3" spans="1:22">
      <c r="A3" s="77" t="s">
        <v>121</v>
      </c>
      <c r="B3" s="78" t="s">
        <v>122</v>
      </c>
      <c r="C3" s="79"/>
      <c r="D3" s="79"/>
      <c r="E3" s="79"/>
      <c r="F3" s="79"/>
      <c r="G3" s="79"/>
      <c r="H3" s="79"/>
      <c r="I3" s="79"/>
      <c r="J3" s="91" t="s">
        <v>123</v>
      </c>
      <c r="K3" s="91"/>
      <c r="L3" s="65" t="s">
        <v>124</v>
      </c>
      <c r="M3" s="78" t="s">
        <v>122</v>
      </c>
      <c r="N3" s="79"/>
      <c r="O3" s="79"/>
      <c r="P3" s="79"/>
      <c r="Q3" s="79"/>
      <c r="R3" s="79"/>
      <c r="S3" s="79"/>
      <c r="T3" s="79"/>
      <c r="U3" s="91" t="s">
        <v>123</v>
      </c>
      <c r="V3" s="91"/>
    </row>
    <row r="4" spans="1:22">
      <c r="A4" s="77"/>
      <c r="B4" s="80" t="s">
        <v>125</v>
      </c>
      <c r="C4" s="81"/>
      <c r="D4" s="80" t="s">
        <v>126</v>
      </c>
      <c r="E4" s="81"/>
      <c r="F4" s="82"/>
      <c r="G4" s="82"/>
      <c r="H4" s="82"/>
      <c r="I4" s="82"/>
      <c r="J4" s="91"/>
      <c r="K4" s="91"/>
      <c r="L4" s="65"/>
      <c r="M4" s="80" t="s">
        <v>125</v>
      </c>
      <c r="N4" s="81"/>
      <c r="O4" s="80" t="s">
        <v>126</v>
      </c>
      <c r="P4" s="81"/>
      <c r="Q4" s="82"/>
      <c r="R4" s="82"/>
      <c r="S4" s="82"/>
      <c r="T4" s="82"/>
      <c r="U4" s="91"/>
      <c r="V4" s="91"/>
    </row>
    <row r="5" ht="27" customHeight="1" spans="1:22">
      <c r="A5" s="77"/>
      <c r="B5" s="83"/>
      <c r="C5" s="84"/>
      <c r="D5" s="83"/>
      <c r="E5" s="84"/>
      <c r="F5" s="85" t="s">
        <v>127</v>
      </c>
      <c r="G5" s="85"/>
      <c r="H5" s="82" t="s">
        <v>128</v>
      </c>
      <c r="I5" s="82"/>
      <c r="J5" s="91"/>
      <c r="K5" s="91"/>
      <c r="L5" s="65"/>
      <c r="M5" s="83"/>
      <c r="N5" s="84"/>
      <c r="O5" s="83"/>
      <c r="P5" s="84"/>
      <c r="Q5" s="85" t="s">
        <v>127</v>
      </c>
      <c r="R5" s="85"/>
      <c r="S5" s="82" t="s">
        <v>128</v>
      </c>
      <c r="T5" s="82"/>
      <c r="U5" s="91"/>
      <c r="V5" s="91"/>
    </row>
    <row r="6" spans="1:22">
      <c r="A6" s="86"/>
      <c r="B6" s="87" t="s">
        <v>11</v>
      </c>
      <c r="C6" s="87" t="s">
        <v>14</v>
      </c>
      <c r="D6" s="87" t="s">
        <v>11</v>
      </c>
      <c r="E6" s="87" t="s">
        <v>14</v>
      </c>
      <c r="F6" s="87" t="s">
        <v>11</v>
      </c>
      <c r="G6" s="87" t="s">
        <v>14</v>
      </c>
      <c r="H6" s="87" t="s">
        <v>11</v>
      </c>
      <c r="I6" s="92" t="s">
        <v>14</v>
      </c>
      <c r="J6" s="87" t="s">
        <v>11</v>
      </c>
      <c r="K6" s="92" t="s">
        <v>14</v>
      </c>
      <c r="L6" s="93"/>
      <c r="M6" s="87" t="s">
        <v>11</v>
      </c>
      <c r="N6" s="87" t="s">
        <v>14</v>
      </c>
      <c r="O6" s="87" t="s">
        <v>11</v>
      </c>
      <c r="P6" s="87" t="s">
        <v>14</v>
      </c>
      <c r="Q6" s="87" t="s">
        <v>11</v>
      </c>
      <c r="R6" s="87" t="s">
        <v>14</v>
      </c>
      <c r="S6" s="87" t="s">
        <v>11</v>
      </c>
      <c r="T6" s="92" t="s">
        <v>14</v>
      </c>
      <c r="U6" s="87" t="s">
        <v>11</v>
      </c>
      <c r="V6" s="87" t="s">
        <v>14</v>
      </c>
    </row>
    <row r="7" spans="1:22">
      <c r="A7" s="88" t="s">
        <v>129</v>
      </c>
      <c r="B7" s="70"/>
      <c r="C7" s="70"/>
      <c r="D7" s="89">
        <f t="shared" ref="D7:D41" si="0">F7+H7</f>
        <v>0</v>
      </c>
      <c r="E7" s="89">
        <f t="shared" ref="E7:E41" si="1">G7+I7</f>
        <v>0</v>
      </c>
      <c r="F7" s="70"/>
      <c r="G7" s="70"/>
      <c r="H7" s="70"/>
      <c r="I7" s="70"/>
      <c r="J7" s="89">
        <f t="shared" ref="J7:J41" si="2">H7+F7+B7</f>
        <v>0</v>
      </c>
      <c r="K7" s="89">
        <f t="shared" ref="K7:K41" si="3">I7+G7+C7</f>
        <v>0</v>
      </c>
      <c r="L7" s="88" t="s">
        <v>130</v>
      </c>
      <c r="M7" s="70"/>
      <c r="N7" s="70"/>
      <c r="O7" s="94">
        <f t="shared" ref="O7:O30" si="4">Q7+S7</f>
        <v>0</v>
      </c>
      <c r="P7" s="94">
        <f t="shared" ref="P7:P30" si="5">R7+T7</f>
        <v>0</v>
      </c>
      <c r="Q7" s="70"/>
      <c r="R7" s="70"/>
      <c r="S7" s="70"/>
      <c r="T7" s="70"/>
      <c r="U7" s="89">
        <f t="shared" ref="U7:U30" si="6">S7+Q7+M7</f>
        <v>0</v>
      </c>
      <c r="V7" s="89">
        <f t="shared" ref="V7:V30" si="7">T7+R7+N7</f>
        <v>0</v>
      </c>
    </row>
    <row r="8" spans="1:22">
      <c r="A8" s="88" t="s">
        <v>131</v>
      </c>
      <c r="B8" s="70"/>
      <c r="C8" s="70"/>
      <c r="D8" s="89">
        <f t="shared" si="0"/>
        <v>0</v>
      </c>
      <c r="E8" s="89">
        <f t="shared" si="1"/>
        <v>0</v>
      </c>
      <c r="F8" s="70"/>
      <c r="G8" s="70"/>
      <c r="H8" s="70"/>
      <c r="I8" s="70"/>
      <c r="J8" s="89">
        <f t="shared" si="2"/>
        <v>0</v>
      </c>
      <c r="K8" s="89">
        <f t="shared" si="3"/>
        <v>0</v>
      </c>
      <c r="L8" s="88" t="s">
        <v>132</v>
      </c>
      <c r="M8" s="70"/>
      <c r="N8" s="70"/>
      <c r="O8" s="94">
        <f t="shared" si="4"/>
        <v>0</v>
      </c>
      <c r="P8" s="94">
        <f t="shared" si="5"/>
        <v>0</v>
      </c>
      <c r="Q8" s="70"/>
      <c r="R8" s="70"/>
      <c r="S8" s="70"/>
      <c r="T8" s="70"/>
      <c r="U8" s="89">
        <f t="shared" si="6"/>
        <v>0</v>
      </c>
      <c r="V8" s="89">
        <f t="shared" si="7"/>
        <v>0</v>
      </c>
    </row>
    <row r="9" spans="1:22">
      <c r="A9" s="88" t="s">
        <v>133</v>
      </c>
      <c r="B9" s="70"/>
      <c r="C9" s="70"/>
      <c r="D9" s="89">
        <f t="shared" si="0"/>
        <v>0</v>
      </c>
      <c r="E9" s="89">
        <f t="shared" si="1"/>
        <v>0</v>
      </c>
      <c r="F9" s="70"/>
      <c r="G9" s="70"/>
      <c r="H9" s="70"/>
      <c r="I9" s="70"/>
      <c r="J9" s="89">
        <f t="shared" si="2"/>
        <v>0</v>
      </c>
      <c r="K9" s="89">
        <f t="shared" si="3"/>
        <v>0</v>
      </c>
      <c r="L9" s="88" t="s">
        <v>134</v>
      </c>
      <c r="M9" s="70"/>
      <c r="N9" s="70"/>
      <c r="O9" s="94">
        <f t="shared" si="4"/>
        <v>0</v>
      </c>
      <c r="P9" s="94">
        <f t="shared" si="5"/>
        <v>0</v>
      </c>
      <c r="Q9" s="70"/>
      <c r="R9" s="70"/>
      <c r="S9" s="70"/>
      <c r="T9" s="70"/>
      <c r="U9" s="89">
        <f t="shared" si="6"/>
        <v>0</v>
      </c>
      <c r="V9" s="89">
        <f t="shared" si="7"/>
        <v>0</v>
      </c>
    </row>
    <row r="10" spans="1:22">
      <c r="A10" s="88" t="s">
        <v>135</v>
      </c>
      <c r="B10" s="70"/>
      <c r="C10" s="70"/>
      <c r="D10" s="89">
        <f t="shared" si="0"/>
        <v>0</v>
      </c>
      <c r="E10" s="89">
        <f t="shared" si="1"/>
        <v>0</v>
      </c>
      <c r="F10" s="70"/>
      <c r="G10" s="70"/>
      <c r="H10" s="70"/>
      <c r="I10" s="70"/>
      <c r="J10" s="89">
        <f t="shared" si="2"/>
        <v>0</v>
      </c>
      <c r="K10" s="89">
        <f t="shared" si="3"/>
        <v>0</v>
      </c>
      <c r="L10" s="88" t="s">
        <v>136</v>
      </c>
      <c r="M10" s="70"/>
      <c r="N10" s="70"/>
      <c r="O10" s="94">
        <f t="shared" si="4"/>
        <v>0</v>
      </c>
      <c r="P10" s="94">
        <f t="shared" si="5"/>
        <v>0</v>
      </c>
      <c r="Q10" s="70"/>
      <c r="R10" s="70"/>
      <c r="S10" s="70"/>
      <c r="T10" s="70"/>
      <c r="U10" s="89">
        <f t="shared" si="6"/>
        <v>0</v>
      </c>
      <c r="V10" s="89">
        <f t="shared" si="7"/>
        <v>0</v>
      </c>
    </row>
    <row r="11" spans="1:22">
      <c r="A11" s="88" t="s">
        <v>137</v>
      </c>
      <c r="B11" s="70"/>
      <c r="C11" s="70"/>
      <c r="D11" s="89">
        <f t="shared" si="0"/>
        <v>0</v>
      </c>
      <c r="E11" s="89">
        <f t="shared" si="1"/>
        <v>0</v>
      </c>
      <c r="F11" s="70"/>
      <c r="G11" s="70"/>
      <c r="H11" s="70"/>
      <c r="I11" s="70"/>
      <c r="J11" s="89">
        <f t="shared" si="2"/>
        <v>0</v>
      </c>
      <c r="K11" s="89">
        <f t="shared" si="3"/>
        <v>0</v>
      </c>
      <c r="L11" s="88" t="s">
        <v>138</v>
      </c>
      <c r="M11" s="70"/>
      <c r="N11" s="70"/>
      <c r="O11" s="94">
        <f t="shared" si="4"/>
        <v>0</v>
      </c>
      <c r="P11" s="94">
        <f t="shared" si="5"/>
        <v>0</v>
      </c>
      <c r="Q11" s="70"/>
      <c r="R11" s="70"/>
      <c r="S11" s="70"/>
      <c r="T11" s="70"/>
      <c r="U11" s="89">
        <f t="shared" si="6"/>
        <v>0</v>
      </c>
      <c r="V11" s="89">
        <f t="shared" si="7"/>
        <v>0</v>
      </c>
    </row>
    <row r="12" spans="1:22">
      <c r="A12" s="88" t="s">
        <v>139</v>
      </c>
      <c r="B12" s="70"/>
      <c r="C12" s="70"/>
      <c r="D12" s="89">
        <f t="shared" si="0"/>
        <v>0</v>
      </c>
      <c r="E12" s="89">
        <f t="shared" si="1"/>
        <v>0</v>
      </c>
      <c r="F12" s="70"/>
      <c r="G12" s="70"/>
      <c r="H12" s="70"/>
      <c r="I12" s="70"/>
      <c r="J12" s="89">
        <f t="shared" si="2"/>
        <v>0</v>
      </c>
      <c r="K12" s="89">
        <f t="shared" si="3"/>
        <v>0</v>
      </c>
      <c r="L12" s="88" t="s">
        <v>140</v>
      </c>
      <c r="M12" s="70"/>
      <c r="N12" s="70"/>
      <c r="O12" s="94">
        <f t="shared" si="4"/>
        <v>0</v>
      </c>
      <c r="P12" s="94">
        <f t="shared" si="5"/>
        <v>0</v>
      </c>
      <c r="Q12" s="70"/>
      <c r="R12" s="70"/>
      <c r="S12" s="70"/>
      <c r="T12" s="70"/>
      <c r="U12" s="89">
        <f t="shared" si="6"/>
        <v>0</v>
      </c>
      <c r="V12" s="89">
        <f t="shared" si="7"/>
        <v>0</v>
      </c>
    </row>
    <row r="13" spans="1:22">
      <c r="A13" s="88" t="s">
        <v>141</v>
      </c>
      <c r="B13" s="70"/>
      <c r="C13" s="70"/>
      <c r="D13" s="89">
        <f t="shared" si="0"/>
        <v>0</v>
      </c>
      <c r="E13" s="89">
        <f t="shared" si="1"/>
        <v>0</v>
      </c>
      <c r="F13" s="70"/>
      <c r="G13" s="70"/>
      <c r="H13" s="70"/>
      <c r="I13" s="70"/>
      <c r="J13" s="89">
        <f t="shared" si="2"/>
        <v>0</v>
      </c>
      <c r="K13" s="89">
        <f t="shared" si="3"/>
        <v>0</v>
      </c>
      <c r="L13" s="88" t="s">
        <v>142</v>
      </c>
      <c r="M13" s="70"/>
      <c r="N13" s="70"/>
      <c r="O13" s="94">
        <f t="shared" si="4"/>
        <v>0</v>
      </c>
      <c r="P13" s="94">
        <f t="shared" si="5"/>
        <v>0</v>
      </c>
      <c r="Q13" s="70"/>
      <c r="R13" s="70"/>
      <c r="S13" s="70"/>
      <c r="T13" s="70"/>
      <c r="U13" s="89">
        <f t="shared" si="6"/>
        <v>0</v>
      </c>
      <c r="V13" s="89">
        <f t="shared" si="7"/>
        <v>0</v>
      </c>
    </row>
    <row r="14" spans="1:22">
      <c r="A14" s="88" t="s">
        <v>143</v>
      </c>
      <c r="B14" s="70"/>
      <c r="C14" s="70"/>
      <c r="D14" s="89">
        <f t="shared" si="0"/>
        <v>0</v>
      </c>
      <c r="E14" s="89">
        <f t="shared" si="1"/>
        <v>0</v>
      </c>
      <c r="F14" s="70"/>
      <c r="G14" s="70"/>
      <c r="H14" s="70"/>
      <c r="I14" s="70"/>
      <c r="J14" s="89">
        <f t="shared" si="2"/>
        <v>0</v>
      </c>
      <c r="K14" s="89">
        <f t="shared" si="3"/>
        <v>0</v>
      </c>
      <c r="L14" s="88" t="s">
        <v>144</v>
      </c>
      <c r="M14" s="70"/>
      <c r="N14" s="70"/>
      <c r="O14" s="94">
        <f t="shared" si="4"/>
        <v>0</v>
      </c>
      <c r="P14" s="94">
        <f t="shared" si="5"/>
        <v>0</v>
      </c>
      <c r="Q14" s="70"/>
      <c r="R14" s="70"/>
      <c r="S14" s="70"/>
      <c r="T14" s="70"/>
      <c r="U14" s="89">
        <f t="shared" si="6"/>
        <v>0</v>
      </c>
      <c r="V14" s="89">
        <f t="shared" si="7"/>
        <v>0</v>
      </c>
    </row>
    <row r="15" spans="1:22">
      <c r="A15" s="88" t="s">
        <v>145</v>
      </c>
      <c r="B15" s="70"/>
      <c r="C15" s="70"/>
      <c r="D15" s="89">
        <f t="shared" si="0"/>
        <v>0</v>
      </c>
      <c r="E15" s="89">
        <f t="shared" si="1"/>
        <v>0</v>
      </c>
      <c r="F15" s="70"/>
      <c r="G15" s="70"/>
      <c r="H15" s="70"/>
      <c r="I15" s="70"/>
      <c r="J15" s="89">
        <f t="shared" si="2"/>
        <v>0</v>
      </c>
      <c r="K15" s="89">
        <f t="shared" si="3"/>
        <v>0</v>
      </c>
      <c r="L15" s="88" t="s">
        <v>146</v>
      </c>
      <c r="M15" s="70"/>
      <c r="N15" s="70"/>
      <c r="O15" s="94">
        <f t="shared" si="4"/>
        <v>0</v>
      </c>
      <c r="P15" s="94">
        <f t="shared" si="5"/>
        <v>0</v>
      </c>
      <c r="Q15" s="70"/>
      <c r="R15" s="70"/>
      <c r="S15" s="70"/>
      <c r="T15" s="70"/>
      <c r="U15" s="89">
        <f t="shared" si="6"/>
        <v>0</v>
      </c>
      <c r="V15" s="89">
        <f t="shared" si="7"/>
        <v>0</v>
      </c>
    </row>
    <row r="16" spans="1:22">
      <c r="A16" s="88" t="s">
        <v>147</v>
      </c>
      <c r="B16" s="70"/>
      <c r="C16" s="70"/>
      <c r="D16" s="89">
        <f t="shared" si="0"/>
        <v>0</v>
      </c>
      <c r="E16" s="89">
        <f t="shared" si="1"/>
        <v>0</v>
      </c>
      <c r="F16" s="70"/>
      <c r="G16" s="70"/>
      <c r="H16" s="70"/>
      <c r="I16" s="70"/>
      <c r="J16" s="89">
        <f t="shared" si="2"/>
        <v>0</v>
      </c>
      <c r="K16" s="89">
        <f t="shared" si="3"/>
        <v>0</v>
      </c>
      <c r="L16" s="88" t="s">
        <v>148</v>
      </c>
      <c r="M16" s="70"/>
      <c r="N16" s="70"/>
      <c r="O16" s="94">
        <f t="shared" si="4"/>
        <v>0</v>
      </c>
      <c r="P16" s="94">
        <f t="shared" si="5"/>
        <v>0</v>
      </c>
      <c r="Q16" s="70"/>
      <c r="R16" s="70"/>
      <c r="S16" s="70"/>
      <c r="T16" s="70"/>
      <c r="U16" s="89">
        <f t="shared" si="6"/>
        <v>0</v>
      </c>
      <c r="V16" s="89">
        <f t="shared" si="7"/>
        <v>0</v>
      </c>
    </row>
    <row r="17" spans="1:22">
      <c r="A17" s="88" t="s">
        <v>149</v>
      </c>
      <c r="B17" s="70"/>
      <c r="C17" s="70"/>
      <c r="D17" s="89">
        <f t="shared" si="0"/>
        <v>0</v>
      </c>
      <c r="E17" s="89">
        <f t="shared" si="1"/>
        <v>0</v>
      </c>
      <c r="F17" s="70"/>
      <c r="G17" s="70"/>
      <c r="H17" s="70"/>
      <c r="I17" s="70"/>
      <c r="J17" s="89">
        <f t="shared" si="2"/>
        <v>0</v>
      </c>
      <c r="K17" s="89">
        <f t="shared" si="3"/>
        <v>0</v>
      </c>
      <c r="L17" s="88" t="s">
        <v>150</v>
      </c>
      <c r="M17" s="70"/>
      <c r="N17" s="70"/>
      <c r="O17" s="94">
        <f t="shared" si="4"/>
        <v>0</v>
      </c>
      <c r="P17" s="94">
        <f t="shared" si="5"/>
        <v>0</v>
      </c>
      <c r="Q17" s="70"/>
      <c r="R17" s="70"/>
      <c r="S17" s="70"/>
      <c r="T17" s="70"/>
      <c r="U17" s="89">
        <f t="shared" si="6"/>
        <v>0</v>
      </c>
      <c r="V17" s="89">
        <f t="shared" si="7"/>
        <v>0</v>
      </c>
    </row>
    <row r="18" spans="1:22">
      <c r="A18" s="88" t="s">
        <v>151</v>
      </c>
      <c r="B18" s="70"/>
      <c r="C18" s="70"/>
      <c r="D18" s="89">
        <f t="shared" si="0"/>
        <v>0</v>
      </c>
      <c r="E18" s="89">
        <f t="shared" si="1"/>
        <v>0</v>
      </c>
      <c r="F18" s="70"/>
      <c r="G18" s="70"/>
      <c r="H18" s="70"/>
      <c r="I18" s="70"/>
      <c r="J18" s="89">
        <f t="shared" si="2"/>
        <v>0</v>
      </c>
      <c r="K18" s="89">
        <f t="shared" si="3"/>
        <v>0</v>
      </c>
      <c r="L18" s="88" t="s">
        <v>152</v>
      </c>
      <c r="M18" s="70"/>
      <c r="N18" s="70"/>
      <c r="O18" s="94">
        <f t="shared" si="4"/>
        <v>0</v>
      </c>
      <c r="P18" s="94">
        <f t="shared" si="5"/>
        <v>0</v>
      </c>
      <c r="Q18" s="70"/>
      <c r="R18" s="70"/>
      <c r="S18" s="70"/>
      <c r="T18" s="70"/>
      <c r="U18" s="89">
        <f t="shared" si="6"/>
        <v>0</v>
      </c>
      <c r="V18" s="89">
        <f t="shared" si="7"/>
        <v>0</v>
      </c>
    </row>
    <row r="19" spans="1:22">
      <c r="A19" s="88" t="s">
        <v>153</v>
      </c>
      <c r="B19" s="70"/>
      <c r="C19" s="70"/>
      <c r="D19" s="89">
        <f t="shared" si="0"/>
        <v>0</v>
      </c>
      <c r="E19" s="89">
        <f t="shared" si="1"/>
        <v>0</v>
      </c>
      <c r="F19" s="70"/>
      <c r="G19" s="70"/>
      <c r="H19" s="70"/>
      <c r="I19" s="70"/>
      <c r="J19" s="89">
        <f t="shared" si="2"/>
        <v>0</v>
      </c>
      <c r="K19" s="89">
        <f t="shared" si="3"/>
        <v>0</v>
      </c>
      <c r="L19" s="88" t="s">
        <v>154</v>
      </c>
      <c r="M19" s="70"/>
      <c r="N19" s="70"/>
      <c r="O19" s="94">
        <f t="shared" si="4"/>
        <v>0</v>
      </c>
      <c r="P19" s="94">
        <f t="shared" si="5"/>
        <v>0</v>
      </c>
      <c r="Q19" s="70"/>
      <c r="R19" s="70"/>
      <c r="S19" s="70"/>
      <c r="T19" s="70"/>
      <c r="U19" s="89">
        <f t="shared" si="6"/>
        <v>0</v>
      </c>
      <c r="V19" s="89">
        <f t="shared" si="7"/>
        <v>0</v>
      </c>
    </row>
    <row r="20" spans="1:22">
      <c r="A20" s="88" t="s">
        <v>155</v>
      </c>
      <c r="B20" s="70"/>
      <c r="C20" s="70"/>
      <c r="D20" s="89">
        <f t="shared" si="0"/>
        <v>0</v>
      </c>
      <c r="E20" s="89">
        <f t="shared" si="1"/>
        <v>0</v>
      </c>
      <c r="F20" s="70"/>
      <c r="G20" s="70"/>
      <c r="H20" s="70"/>
      <c r="I20" s="70"/>
      <c r="J20" s="89">
        <f t="shared" si="2"/>
        <v>0</v>
      </c>
      <c r="K20" s="89">
        <f t="shared" si="3"/>
        <v>0</v>
      </c>
      <c r="L20" s="88" t="s">
        <v>156</v>
      </c>
      <c r="M20" s="70"/>
      <c r="N20" s="70"/>
      <c r="O20" s="94">
        <f t="shared" si="4"/>
        <v>0</v>
      </c>
      <c r="P20" s="94">
        <f t="shared" si="5"/>
        <v>0</v>
      </c>
      <c r="Q20" s="70"/>
      <c r="R20" s="70"/>
      <c r="S20" s="70"/>
      <c r="T20" s="70"/>
      <c r="U20" s="89">
        <f t="shared" si="6"/>
        <v>0</v>
      </c>
      <c r="V20" s="89">
        <f t="shared" si="7"/>
        <v>0</v>
      </c>
    </row>
    <row r="21" spans="1:22">
      <c r="A21" s="88" t="s">
        <v>157</v>
      </c>
      <c r="B21" s="70"/>
      <c r="C21" s="70"/>
      <c r="D21" s="89">
        <f t="shared" si="0"/>
        <v>0</v>
      </c>
      <c r="E21" s="89">
        <f t="shared" si="1"/>
        <v>0</v>
      </c>
      <c r="F21" s="70"/>
      <c r="G21" s="70"/>
      <c r="H21" s="70"/>
      <c r="I21" s="70"/>
      <c r="J21" s="89">
        <f t="shared" si="2"/>
        <v>0</v>
      </c>
      <c r="K21" s="89">
        <f t="shared" si="3"/>
        <v>0</v>
      </c>
      <c r="L21" s="88" t="s">
        <v>158</v>
      </c>
      <c r="M21" s="70"/>
      <c r="N21" s="70"/>
      <c r="O21" s="94">
        <f t="shared" si="4"/>
        <v>0</v>
      </c>
      <c r="P21" s="94">
        <f t="shared" si="5"/>
        <v>0</v>
      </c>
      <c r="Q21" s="70"/>
      <c r="R21" s="70"/>
      <c r="S21" s="70"/>
      <c r="T21" s="70"/>
      <c r="U21" s="89">
        <f t="shared" si="6"/>
        <v>0</v>
      </c>
      <c r="V21" s="89">
        <f t="shared" si="7"/>
        <v>0</v>
      </c>
    </row>
    <row r="22" spans="1:22">
      <c r="A22" s="88" t="s">
        <v>159</v>
      </c>
      <c r="B22" s="70"/>
      <c r="C22" s="70"/>
      <c r="D22" s="89">
        <f t="shared" si="0"/>
        <v>0</v>
      </c>
      <c r="E22" s="89">
        <f t="shared" si="1"/>
        <v>0</v>
      </c>
      <c r="F22" s="70"/>
      <c r="G22" s="70"/>
      <c r="H22" s="70"/>
      <c r="I22" s="70"/>
      <c r="J22" s="89">
        <f t="shared" si="2"/>
        <v>0</v>
      </c>
      <c r="K22" s="89">
        <f t="shared" si="3"/>
        <v>0</v>
      </c>
      <c r="L22" s="88" t="s">
        <v>160</v>
      </c>
      <c r="M22" s="70"/>
      <c r="N22" s="70"/>
      <c r="O22" s="94">
        <f t="shared" si="4"/>
        <v>0</v>
      </c>
      <c r="P22" s="94">
        <f t="shared" si="5"/>
        <v>0</v>
      </c>
      <c r="Q22" s="70"/>
      <c r="R22" s="70"/>
      <c r="S22" s="70"/>
      <c r="T22" s="70"/>
      <c r="U22" s="89">
        <f t="shared" si="6"/>
        <v>0</v>
      </c>
      <c r="V22" s="89">
        <f t="shared" si="7"/>
        <v>0</v>
      </c>
    </row>
    <row r="23" spans="1:22">
      <c r="A23" s="88" t="s">
        <v>161</v>
      </c>
      <c r="B23" s="70"/>
      <c r="C23" s="70"/>
      <c r="D23" s="89">
        <f t="shared" si="0"/>
        <v>0</v>
      </c>
      <c r="E23" s="89">
        <f t="shared" si="1"/>
        <v>0</v>
      </c>
      <c r="F23" s="70"/>
      <c r="G23" s="70"/>
      <c r="H23" s="70"/>
      <c r="I23" s="70"/>
      <c r="J23" s="89">
        <f t="shared" si="2"/>
        <v>0</v>
      </c>
      <c r="K23" s="89">
        <f t="shared" si="3"/>
        <v>0</v>
      </c>
      <c r="L23" s="88" t="s">
        <v>162</v>
      </c>
      <c r="M23" s="70"/>
      <c r="N23" s="70"/>
      <c r="O23" s="94">
        <f t="shared" si="4"/>
        <v>0</v>
      </c>
      <c r="P23" s="94">
        <f t="shared" si="5"/>
        <v>0</v>
      </c>
      <c r="Q23" s="70"/>
      <c r="R23" s="70"/>
      <c r="S23" s="70"/>
      <c r="T23" s="70"/>
      <c r="U23" s="89">
        <f t="shared" si="6"/>
        <v>0</v>
      </c>
      <c r="V23" s="89">
        <f t="shared" si="7"/>
        <v>0</v>
      </c>
    </row>
    <row r="24" spans="1:22">
      <c r="A24" s="88" t="s">
        <v>163</v>
      </c>
      <c r="B24" s="70"/>
      <c r="C24" s="70"/>
      <c r="D24" s="89">
        <f t="shared" si="0"/>
        <v>0</v>
      </c>
      <c r="E24" s="89">
        <f t="shared" si="1"/>
        <v>0</v>
      </c>
      <c r="F24" s="70"/>
      <c r="G24" s="70"/>
      <c r="H24" s="70"/>
      <c r="I24" s="70"/>
      <c r="J24" s="89">
        <f t="shared" si="2"/>
        <v>0</v>
      </c>
      <c r="K24" s="89">
        <f t="shared" si="3"/>
        <v>0</v>
      </c>
      <c r="L24" s="88" t="s">
        <v>164</v>
      </c>
      <c r="M24" s="70"/>
      <c r="N24" s="70"/>
      <c r="O24" s="94">
        <f t="shared" si="4"/>
        <v>0</v>
      </c>
      <c r="P24" s="94">
        <f t="shared" si="5"/>
        <v>0</v>
      </c>
      <c r="Q24" s="70"/>
      <c r="R24" s="70"/>
      <c r="S24" s="70"/>
      <c r="T24" s="70"/>
      <c r="U24" s="89">
        <f t="shared" si="6"/>
        <v>0</v>
      </c>
      <c r="V24" s="89">
        <f t="shared" si="7"/>
        <v>0</v>
      </c>
    </row>
    <row r="25" spans="1:22">
      <c r="A25" s="88" t="s">
        <v>165</v>
      </c>
      <c r="B25" s="70"/>
      <c r="C25" s="70"/>
      <c r="D25" s="89">
        <f t="shared" si="0"/>
        <v>0</v>
      </c>
      <c r="E25" s="89">
        <f t="shared" si="1"/>
        <v>0</v>
      </c>
      <c r="F25" s="70"/>
      <c r="G25" s="70"/>
      <c r="H25" s="70"/>
      <c r="I25" s="70"/>
      <c r="J25" s="89">
        <f t="shared" si="2"/>
        <v>0</v>
      </c>
      <c r="K25" s="89">
        <f t="shared" si="3"/>
        <v>0</v>
      </c>
      <c r="L25" s="88" t="s">
        <v>166</v>
      </c>
      <c r="M25" s="70"/>
      <c r="N25" s="70"/>
      <c r="O25" s="94">
        <f t="shared" si="4"/>
        <v>0</v>
      </c>
      <c r="P25" s="94">
        <f t="shared" si="5"/>
        <v>0</v>
      </c>
      <c r="Q25" s="70"/>
      <c r="R25" s="70"/>
      <c r="S25" s="70"/>
      <c r="T25" s="70"/>
      <c r="U25" s="89">
        <f t="shared" si="6"/>
        <v>0</v>
      </c>
      <c r="V25" s="89">
        <f t="shared" si="7"/>
        <v>0</v>
      </c>
    </row>
    <row r="26" spans="1:22">
      <c r="A26" s="88" t="s">
        <v>167</v>
      </c>
      <c r="B26" s="70"/>
      <c r="C26" s="70"/>
      <c r="D26" s="89">
        <f t="shared" si="0"/>
        <v>0</v>
      </c>
      <c r="E26" s="89">
        <f t="shared" si="1"/>
        <v>0</v>
      </c>
      <c r="F26" s="70"/>
      <c r="G26" s="70"/>
      <c r="H26" s="70"/>
      <c r="I26" s="70"/>
      <c r="J26" s="89">
        <f t="shared" si="2"/>
        <v>0</v>
      </c>
      <c r="K26" s="89">
        <f t="shared" si="3"/>
        <v>0</v>
      </c>
      <c r="L26" s="88" t="s">
        <v>168</v>
      </c>
      <c r="M26" s="70"/>
      <c r="N26" s="70"/>
      <c r="O26" s="94">
        <f t="shared" si="4"/>
        <v>0</v>
      </c>
      <c r="P26" s="94">
        <f t="shared" si="5"/>
        <v>0</v>
      </c>
      <c r="Q26" s="70"/>
      <c r="R26" s="70"/>
      <c r="S26" s="70"/>
      <c r="T26" s="70"/>
      <c r="U26" s="89">
        <f t="shared" si="6"/>
        <v>0</v>
      </c>
      <c r="V26" s="89">
        <f t="shared" si="7"/>
        <v>0</v>
      </c>
    </row>
    <row r="27" spans="1:22">
      <c r="A27" s="88" t="s">
        <v>169</v>
      </c>
      <c r="B27" s="70"/>
      <c r="C27" s="70"/>
      <c r="D27" s="89">
        <f t="shared" si="0"/>
        <v>0</v>
      </c>
      <c r="E27" s="89">
        <f t="shared" si="1"/>
        <v>0</v>
      </c>
      <c r="F27" s="70"/>
      <c r="G27" s="70"/>
      <c r="H27" s="70"/>
      <c r="I27" s="70"/>
      <c r="J27" s="89">
        <f t="shared" si="2"/>
        <v>0</v>
      </c>
      <c r="K27" s="89">
        <f t="shared" si="3"/>
        <v>0</v>
      </c>
      <c r="L27" s="88" t="s">
        <v>170</v>
      </c>
      <c r="M27" s="70"/>
      <c r="N27" s="70"/>
      <c r="O27" s="94">
        <f t="shared" si="4"/>
        <v>0</v>
      </c>
      <c r="P27" s="94">
        <f t="shared" si="5"/>
        <v>0</v>
      </c>
      <c r="Q27" s="70"/>
      <c r="R27" s="70"/>
      <c r="S27" s="70"/>
      <c r="T27" s="70"/>
      <c r="U27" s="89">
        <f t="shared" si="6"/>
        <v>0</v>
      </c>
      <c r="V27" s="89">
        <f t="shared" si="7"/>
        <v>0</v>
      </c>
    </row>
    <row r="28" spans="1:22">
      <c r="A28" s="88" t="s">
        <v>171</v>
      </c>
      <c r="B28" s="70"/>
      <c r="C28" s="70"/>
      <c r="D28" s="89">
        <f t="shared" si="0"/>
        <v>0</v>
      </c>
      <c r="E28" s="89">
        <f t="shared" si="1"/>
        <v>0</v>
      </c>
      <c r="F28" s="70"/>
      <c r="G28" s="70"/>
      <c r="H28" s="70"/>
      <c r="I28" s="70"/>
      <c r="J28" s="89">
        <f t="shared" si="2"/>
        <v>0</v>
      </c>
      <c r="K28" s="89">
        <f t="shared" si="3"/>
        <v>0</v>
      </c>
      <c r="L28" s="88" t="s">
        <v>172</v>
      </c>
      <c r="M28" s="70"/>
      <c r="N28" s="70"/>
      <c r="O28" s="94">
        <f t="shared" si="4"/>
        <v>0</v>
      </c>
      <c r="P28" s="94">
        <f t="shared" si="5"/>
        <v>0</v>
      </c>
      <c r="Q28" s="70"/>
      <c r="R28" s="70"/>
      <c r="S28" s="70"/>
      <c r="T28" s="70"/>
      <c r="U28" s="89">
        <f t="shared" si="6"/>
        <v>0</v>
      </c>
      <c r="V28" s="89">
        <f t="shared" si="7"/>
        <v>0</v>
      </c>
    </row>
    <row r="29" spans="1:22">
      <c r="A29" s="88" t="s">
        <v>173</v>
      </c>
      <c r="B29" s="70"/>
      <c r="C29" s="70"/>
      <c r="D29" s="89">
        <f t="shared" si="0"/>
        <v>0</v>
      </c>
      <c r="E29" s="89">
        <f t="shared" si="1"/>
        <v>0</v>
      </c>
      <c r="F29" s="70"/>
      <c r="G29" s="70"/>
      <c r="H29" s="70"/>
      <c r="I29" s="70"/>
      <c r="J29" s="89">
        <f t="shared" si="2"/>
        <v>0</v>
      </c>
      <c r="K29" s="89">
        <f t="shared" si="3"/>
        <v>0</v>
      </c>
      <c r="L29" s="88" t="s">
        <v>174</v>
      </c>
      <c r="M29" s="70"/>
      <c r="N29" s="70"/>
      <c r="O29" s="94">
        <f t="shared" si="4"/>
        <v>0</v>
      </c>
      <c r="P29" s="94">
        <f t="shared" si="5"/>
        <v>0</v>
      </c>
      <c r="Q29" s="70"/>
      <c r="R29" s="70"/>
      <c r="S29" s="70"/>
      <c r="T29" s="70"/>
      <c r="U29" s="89">
        <f t="shared" si="6"/>
        <v>0</v>
      </c>
      <c r="V29" s="89">
        <f t="shared" si="7"/>
        <v>0</v>
      </c>
    </row>
    <row r="30" spans="1:22">
      <c r="A30" s="88" t="s">
        <v>175</v>
      </c>
      <c r="B30" s="70"/>
      <c r="C30" s="70"/>
      <c r="D30" s="89">
        <f t="shared" si="0"/>
        <v>0</v>
      </c>
      <c r="E30" s="89">
        <f t="shared" si="1"/>
        <v>0</v>
      </c>
      <c r="F30" s="70"/>
      <c r="G30" s="70"/>
      <c r="H30" s="70"/>
      <c r="I30" s="70"/>
      <c r="J30" s="89">
        <f t="shared" si="2"/>
        <v>0</v>
      </c>
      <c r="K30" s="89">
        <f t="shared" si="3"/>
        <v>0</v>
      </c>
      <c r="L30" s="88" t="s">
        <v>176</v>
      </c>
      <c r="M30" s="70"/>
      <c r="N30" s="70"/>
      <c r="O30" s="94">
        <f t="shared" si="4"/>
        <v>0</v>
      </c>
      <c r="P30" s="94">
        <f t="shared" si="5"/>
        <v>0</v>
      </c>
      <c r="Q30" s="70"/>
      <c r="R30" s="70"/>
      <c r="S30" s="70"/>
      <c r="T30" s="70"/>
      <c r="U30" s="89">
        <f t="shared" si="6"/>
        <v>0</v>
      </c>
      <c r="V30" s="89">
        <f t="shared" si="7"/>
        <v>0</v>
      </c>
    </row>
    <row r="31" spans="1:22">
      <c r="A31" s="88" t="s">
        <v>177</v>
      </c>
      <c r="B31" s="70"/>
      <c r="C31" s="70"/>
      <c r="D31" s="89">
        <f t="shared" si="0"/>
        <v>0</v>
      </c>
      <c r="E31" s="89">
        <f t="shared" si="1"/>
        <v>0</v>
      </c>
      <c r="F31" s="70"/>
      <c r="G31" s="70"/>
      <c r="H31" s="70"/>
      <c r="I31" s="70"/>
      <c r="J31" s="89">
        <f t="shared" si="2"/>
        <v>0</v>
      </c>
      <c r="K31" s="89">
        <f t="shared" si="3"/>
        <v>0</v>
      </c>
      <c r="L31" s="90" t="s">
        <v>178</v>
      </c>
      <c r="M31" s="70">
        <f>SUM(M7:M30)</f>
        <v>0</v>
      </c>
      <c r="N31" s="70">
        <f t="shared" ref="N31:V31" si="8">SUM(N7:N30)</f>
        <v>0</v>
      </c>
      <c r="O31" s="70">
        <f t="shared" si="8"/>
        <v>0</v>
      </c>
      <c r="P31" s="70">
        <f t="shared" si="8"/>
        <v>0</v>
      </c>
      <c r="Q31" s="70">
        <f t="shared" si="8"/>
        <v>0</v>
      </c>
      <c r="R31" s="70">
        <f t="shared" si="8"/>
        <v>0</v>
      </c>
      <c r="S31" s="70">
        <f t="shared" si="8"/>
        <v>0</v>
      </c>
      <c r="T31" s="70">
        <f t="shared" si="8"/>
        <v>0</v>
      </c>
      <c r="U31" s="70">
        <f t="shared" si="8"/>
        <v>0</v>
      </c>
      <c r="V31" s="70">
        <f t="shared" si="8"/>
        <v>0</v>
      </c>
    </row>
    <row r="32" spans="1:22">
      <c r="A32" s="88" t="s">
        <v>179</v>
      </c>
      <c r="B32" s="70"/>
      <c r="C32" s="70"/>
      <c r="D32" s="89">
        <f t="shared" si="0"/>
        <v>0</v>
      </c>
      <c r="E32" s="89">
        <f t="shared" si="1"/>
        <v>0</v>
      </c>
      <c r="F32" s="70"/>
      <c r="G32" s="70"/>
      <c r="H32" s="70"/>
      <c r="I32" s="70"/>
      <c r="J32" s="89">
        <f t="shared" si="2"/>
        <v>0</v>
      </c>
      <c r="K32" s="89">
        <f t="shared" si="3"/>
        <v>0</v>
      </c>
      <c r="L32" s="95"/>
      <c r="M32" s="96"/>
      <c r="N32" s="96"/>
      <c r="O32" s="96"/>
      <c r="P32" s="96"/>
      <c r="Q32" s="96"/>
      <c r="R32" s="96"/>
      <c r="S32" s="96"/>
      <c r="T32" s="96"/>
      <c r="U32" s="96"/>
      <c r="V32" s="96"/>
    </row>
    <row r="33" spans="1:22">
      <c r="A33" s="88" t="s">
        <v>180</v>
      </c>
      <c r="B33" s="70"/>
      <c r="C33" s="70"/>
      <c r="D33" s="89">
        <f t="shared" si="0"/>
        <v>0</v>
      </c>
      <c r="E33" s="89">
        <f t="shared" si="1"/>
        <v>0</v>
      </c>
      <c r="F33" s="70"/>
      <c r="G33" s="70"/>
      <c r="H33" s="70"/>
      <c r="I33" s="70"/>
      <c r="J33" s="89">
        <f t="shared" si="2"/>
        <v>0</v>
      </c>
      <c r="K33" s="89">
        <f t="shared" si="3"/>
        <v>0</v>
      </c>
      <c r="L33" s="95"/>
      <c r="M33" s="96"/>
      <c r="N33" s="96"/>
      <c r="O33" s="96"/>
      <c r="P33" s="96"/>
      <c r="Q33" s="96"/>
      <c r="R33" s="96"/>
      <c r="S33" s="96"/>
      <c r="T33" s="96"/>
      <c r="U33" s="96"/>
      <c r="V33" s="96"/>
    </row>
    <row r="34" spans="1:22">
      <c r="A34" s="88" t="s">
        <v>181</v>
      </c>
      <c r="B34" s="70"/>
      <c r="C34" s="70"/>
      <c r="D34" s="89">
        <f t="shared" si="0"/>
        <v>0</v>
      </c>
      <c r="E34" s="89">
        <f t="shared" si="1"/>
        <v>0</v>
      </c>
      <c r="F34" s="70"/>
      <c r="G34" s="70"/>
      <c r="H34" s="70"/>
      <c r="I34" s="70"/>
      <c r="J34" s="89">
        <f t="shared" si="2"/>
        <v>0</v>
      </c>
      <c r="K34" s="89">
        <f t="shared" si="3"/>
        <v>0</v>
      </c>
      <c r="L34" s="95"/>
      <c r="M34" s="96"/>
      <c r="N34" s="96"/>
      <c r="O34" s="96"/>
      <c r="P34" s="96"/>
      <c r="Q34" s="96"/>
      <c r="R34" s="96"/>
      <c r="S34" s="96"/>
      <c r="T34" s="96"/>
      <c r="U34" s="96"/>
      <c r="V34" s="96"/>
    </row>
    <row r="35" spans="1:22">
      <c r="A35" s="88" t="s">
        <v>182</v>
      </c>
      <c r="B35" s="70"/>
      <c r="C35" s="70"/>
      <c r="D35" s="89">
        <f t="shared" si="0"/>
        <v>0</v>
      </c>
      <c r="E35" s="89">
        <f t="shared" si="1"/>
        <v>0</v>
      </c>
      <c r="F35" s="70"/>
      <c r="G35" s="70"/>
      <c r="H35" s="70"/>
      <c r="I35" s="70"/>
      <c r="J35" s="89">
        <f t="shared" si="2"/>
        <v>0</v>
      </c>
      <c r="K35" s="89">
        <f t="shared" si="3"/>
        <v>0</v>
      </c>
      <c r="L35" s="95"/>
      <c r="M35" s="96"/>
      <c r="N35" s="96"/>
      <c r="O35" s="96"/>
      <c r="P35" s="96"/>
      <c r="Q35" s="96"/>
      <c r="R35" s="96"/>
      <c r="S35" s="96"/>
      <c r="T35" s="96"/>
      <c r="U35" s="96"/>
      <c r="V35" s="96"/>
    </row>
    <row r="36" spans="1:22">
      <c r="A36" s="88" t="s">
        <v>183</v>
      </c>
      <c r="B36" s="70"/>
      <c r="C36" s="70"/>
      <c r="D36" s="89">
        <f t="shared" si="0"/>
        <v>0</v>
      </c>
      <c r="E36" s="89">
        <f t="shared" si="1"/>
        <v>0</v>
      </c>
      <c r="F36" s="70"/>
      <c r="G36" s="70"/>
      <c r="H36" s="70"/>
      <c r="I36" s="70"/>
      <c r="J36" s="89">
        <f t="shared" si="2"/>
        <v>0</v>
      </c>
      <c r="K36" s="89">
        <f t="shared" si="3"/>
        <v>0</v>
      </c>
      <c r="L36" s="97" t="s">
        <v>184</v>
      </c>
      <c r="M36" s="98" t="str">
        <f t="shared" ref="M36:V36" si="9">IF(M31&lt;&gt;B42,"合计不等，请确认信息","")</f>
        <v/>
      </c>
      <c r="N36" s="98" t="str">
        <f t="shared" si="9"/>
        <v/>
      </c>
      <c r="O36" s="98" t="str">
        <f t="shared" si="9"/>
        <v/>
      </c>
      <c r="P36" s="98" t="str">
        <f t="shared" si="9"/>
        <v/>
      </c>
      <c r="Q36" s="98" t="str">
        <f t="shared" si="9"/>
        <v/>
      </c>
      <c r="R36" s="98" t="str">
        <f t="shared" si="9"/>
        <v/>
      </c>
      <c r="S36" s="98" t="str">
        <f t="shared" si="9"/>
        <v/>
      </c>
      <c r="T36" s="98" t="str">
        <f t="shared" si="9"/>
        <v/>
      </c>
      <c r="U36" s="98" t="str">
        <f t="shared" si="9"/>
        <v/>
      </c>
      <c r="V36" s="98" t="str">
        <f t="shared" si="9"/>
        <v/>
      </c>
    </row>
    <row r="37" spans="1:22">
      <c r="A37" s="88" t="s">
        <v>185</v>
      </c>
      <c r="B37" s="70"/>
      <c r="C37" s="70"/>
      <c r="D37" s="89">
        <f t="shared" si="0"/>
        <v>0</v>
      </c>
      <c r="E37" s="89">
        <f t="shared" si="1"/>
        <v>0</v>
      </c>
      <c r="F37" s="70"/>
      <c r="G37" s="70"/>
      <c r="H37" s="70"/>
      <c r="I37" s="70"/>
      <c r="J37" s="89">
        <f t="shared" si="2"/>
        <v>0</v>
      </c>
      <c r="K37" s="89">
        <f t="shared" si="3"/>
        <v>0</v>
      </c>
      <c r="L37" s="95"/>
      <c r="M37" s="96"/>
      <c r="N37" s="96"/>
      <c r="O37" s="96"/>
      <c r="P37" s="96"/>
      <c r="Q37" s="96"/>
      <c r="R37" s="96"/>
      <c r="S37" s="96"/>
      <c r="T37" s="96"/>
      <c r="U37" s="96"/>
      <c r="V37" s="96"/>
    </row>
    <row r="38" spans="1:22">
      <c r="A38" s="88" t="s">
        <v>186</v>
      </c>
      <c r="B38" s="70"/>
      <c r="C38" s="70"/>
      <c r="D38" s="89">
        <f t="shared" si="0"/>
        <v>0</v>
      </c>
      <c r="E38" s="89">
        <f t="shared" si="1"/>
        <v>0</v>
      </c>
      <c r="F38" s="70"/>
      <c r="G38" s="70"/>
      <c r="H38" s="70"/>
      <c r="I38" s="70"/>
      <c r="J38" s="89">
        <f t="shared" si="2"/>
        <v>0</v>
      </c>
      <c r="K38" s="89">
        <f t="shared" si="3"/>
        <v>0</v>
      </c>
      <c r="L38" s="95"/>
      <c r="M38" s="96"/>
      <c r="N38" s="96"/>
      <c r="O38" s="96"/>
      <c r="P38" s="96"/>
      <c r="Q38" s="96"/>
      <c r="R38" s="96"/>
      <c r="S38" s="96"/>
      <c r="T38" s="96"/>
      <c r="U38" s="96"/>
      <c r="V38" s="96"/>
    </row>
    <row r="39" spans="1:22">
      <c r="A39" s="88" t="s">
        <v>187</v>
      </c>
      <c r="B39" s="70"/>
      <c r="C39" s="70"/>
      <c r="D39" s="89">
        <f t="shared" si="0"/>
        <v>0</v>
      </c>
      <c r="E39" s="89">
        <f t="shared" si="1"/>
        <v>0</v>
      </c>
      <c r="F39" s="70"/>
      <c r="G39" s="70"/>
      <c r="H39" s="70"/>
      <c r="I39" s="70"/>
      <c r="J39" s="89">
        <f t="shared" si="2"/>
        <v>0</v>
      </c>
      <c r="K39" s="89">
        <f t="shared" si="3"/>
        <v>0</v>
      </c>
      <c r="L39" s="95"/>
      <c r="M39" s="96"/>
      <c r="N39" s="96"/>
      <c r="O39" s="96"/>
      <c r="P39" s="96"/>
      <c r="Q39" s="96"/>
      <c r="R39" s="96"/>
      <c r="S39" s="96"/>
      <c r="T39" s="96"/>
      <c r="U39" s="96"/>
      <c r="V39" s="96"/>
    </row>
    <row r="40" spans="1:22">
      <c r="A40" s="88" t="s">
        <v>188</v>
      </c>
      <c r="B40" s="70"/>
      <c r="C40" s="70"/>
      <c r="D40" s="89">
        <f t="shared" si="0"/>
        <v>0</v>
      </c>
      <c r="E40" s="89">
        <f t="shared" si="1"/>
        <v>0</v>
      </c>
      <c r="F40" s="70"/>
      <c r="G40" s="70"/>
      <c r="H40" s="70"/>
      <c r="I40" s="70"/>
      <c r="J40" s="89">
        <f t="shared" si="2"/>
        <v>0</v>
      </c>
      <c r="K40" s="89">
        <f t="shared" si="3"/>
        <v>0</v>
      </c>
      <c r="L40" s="95"/>
      <c r="M40" s="96"/>
      <c r="N40" s="96"/>
      <c r="O40" s="96"/>
      <c r="P40" s="96"/>
      <c r="Q40" s="96"/>
      <c r="R40" s="96"/>
      <c r="S40" s="96"/>
      <c r="T40" s="96"/>
      <c r="U40" s="96"/>
      <c r="V40" s="96"/>
    </row>
    <row r="41" ht="27" spans="1:22">
      <c r="A41" s="88" t="s">
        <v>189</v>
      </c>
      <c r="B41" s="70"/>
      <c r="C41" s="70"/>
      <c r="D41" s="89">
        <f t="shared" si="0"/>
        <v>0</v>
      </c>
      <c r="E41" s="89">
        <f t="shared" si="1"/>
        <v>0</v>
      </c>
      <c r="F41" s="70"/>
      <c r="G41" s="70"/>
      <c r="H41" s="70"/>
      <c r="I41" s="70"/>
      <c r="J41" s="89">
        <f t="shared" si="2"/>
        <v>0</v>
      </c>
      <c r="K41" s="89">
        <f t="shared" si="3"/>
        <v>0</v>
      </c>
      <c r="L41" s="95"/>
      <c r="M41" s="96"/>
      <c r="N41" s="96"/>
      <c r="O41" s="96"/>
      <c r="P41" s="96"/>
      <c r="Q41" s="96"/>
      <c r="R41" s="96"/>
      <c r="S41" s="96"/>
      <c r="T41" s="96"/>
      <c r="U41" s="96"/>
      <c r="V41" s="96"/>
    </row>
    <row r="42" spans="1:22">
      <c r="A42" s="90" t="s">
        <v>190</v>
      </c>
      <c r="B42" s="70">
        <f>SUM(B7:B41)</f>
        <v>0</v>
      </c>
      <c r="C42" s="70">
        <f t="shared" ref="C42:K42" si="10">SUM(C7:C41)</f>
        <v>0</v>
      </c>
      <c r="D42" s="70">
        <f t="shared" si="10"/>
        <v>0</v>
      </c>
      <c r="E42" s="70">
        <f t="shared" si="10"/>
        <v>0</v>
      </c>
      <c r="F42" s="70">
        <f t="shared" si="10"/>
        <v>0</v>
      </c>
      <c r="G42" s="70">
        <f t="shared" si="10"/>
        <v>0</v>
      </c>
      <c r="H42" s="70">
        <f t="shared" si="10"/>
        <v>0</v>
      </c>
      <c r="I42" s="70">
        <f t="shared" si="10"/>
        <v>0</v>
      </c>
      <c r="J42" s="70">
        <f t="shared" si="10"/>
        <v>0</v>
      </c>
      <c r="K42" s="70">
        <f t="shared" si="10"/>
        <v>0</v>
      </c>
      <c r="L42" s="96"/>
      <c r="M42" s="96"/>
      <c r="N42" s="96"/>
      <c r="O42" s="96"/>
      <c r="P42" s="96"/>
      <c r="Q42" s="96"/>
      <c r="R42" s="96"/>
      <c r="S42" s="96"/>
      <c r="T42" s="96"/>
      <c r="U42" s="96"/>
      <c r="V42" s="96"/>
    </row>
  </sheetData>
  <sheetProtection algorithmName="SHA-512" hashValue="daT8dyg9E0c25W1+L1SOEhTQHQ2ibmWJFL/L1/IVSIMxYonn6G1TUwTbWgLBdlTJPibXm4KMEJ6S1xDE4ged6A==" saltValue="Ugrv9C3QAmEjBw7vuvI0hQ==" spinCount="100000" sheet="1" selectLockedCells="1" objects="1" scenarios="1"/>
  <mergeCells count="16">
    <mergeCell ref="A1:T1"/>
    <mergeCell ref="B2:E2"/>
    <mergeCell ref="B3:I3"/>
    <mergeCell ref="M3:T3"/>
    <mergeCell ref="F5:G5"/>
    <mergeCell ref="H5:I5"/>
    <mergeCell ref="Q5:R5"/>
    <mergeCell ref="S5:T5"/>
    <mergeCell ref="A3:A6"/>
    <mergeCell ref="L3:L6"/>
    <mergeCell ref="U3:V5"/>
    <mergeCell ref="B4:C5"/>
    <mergeCell ref="D4:E5"/>
    <mergeCell ref="M4:N5"/>
    <mergeCell ref="O4:P5"/>
    <mergeCell ref="J3:K5"/>
  </mergeCells>
  <pageMargins left="0.75" right="0.75" top="1" bottom="1" header="0.5" footer="0.5"/>
  <pageSetup paperSize="9" orientation="portrait"/>
  <headerFooter/>
  <ignoredErrors>
    <ignoredError sqref="B42:K42 M31:V31"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R16"/>
  <sheetViews>
    <sheetView zoomScale="80" zoomScaleNormal="80" topLeftCell="A2" workbookViewId="0">
      <selection activeCell="B13" sqref="B13"/>
    </sheetView>
  </sheetViews>
  <sheetFormatPr defaultColWidth="9" defaultRowHeight="15.75"/>
  <cols>
    <col min="1" max="1" width="41.1" customWidth="1"/>
    <col min="2" max="2" width="21.9" customWidth="1"/>
    <col min="3" max="3" width="19" customWidth="1"/>
    <col min="4" max="4" width="17.1" customWidth="1"/>
    <col min="5" max="5" width="24.9" customWidth="1"/>
    <col min="6" max="6" width="18" customWidth="1"/>
    <col min="7" max="7" width="21.4" customWidth="1"/>
    <col min="8" max="8" width="12.7" customWidth="1"/>
  </cols>
  <sheetData>
    <row r="1" ht="35.1" customHeight="1" spans="1:7">
      <c r="A1" s="59" t="s">
        <v>191</v>
      </c>
      <c r="B1" s="59"/>
      <c r="C1" s="59"/>
      <c r="D1" s="60"/>
      <c r="E1" s="59" t="s">
        <v>192</v>
      </c>
      <c r="F1" s="59"/>
      <c r="G1" s="59"/>
    </row>
    <row r="2" ht="30.9" customHeight="1" spans="1:18">
      <c r="A2" s="61" t="s">
        <v>119</v>
      </c>
      <c r="B2" s="62" t="str">
        <f>'季度报表（纵版）'!C4</f>
        <v>xxx有限公司</v>
      </c>
      <c r="C2" s="63" t="s">
        <v>120</v>
      </c>
      <c r="D2" s="64"/>
      <c r="E2" s="61" t="s">
        <v>119</v>
      </c>
      <c r="F2" s="63" t="str">
        <f>B2</f>
        <v>xxx有限公司</v>
      </c>
      <c r="G2" s="63" t="s">
        <v>120</v>
      </c>
      <c r="J2" s="64"/>
      <c r="K2" s="64"/>
      <c r="L2" s="64"/>
      <c r="M2" s="64"/>
      <c r="N2" s="64"/>
      <c r="O2" s="64"/>
      <c r="P2" s="64"/>
      <c r="R2" s="64"/>
    </row>
    <row r="3" ht="47.25" spans="1:7">
      <c r="A3" s="65" t="s">
        <v>193</v>
      </c>
      <c r="B3" s="66" t="s">
        <v>194</v>
      </c>
      <c r="C3" s="66" t="s">
        <v>195</v>
      </c>
      <c r="E3" s="65" t="s">
        <v>196</v>
      </c>
      <c r="F3" s="66" t="s">
        <v>197</v>
      </c>
      <c r="G3" s="66" t="s">
        <v>198</v>
      </c>
    </row>
    <row r="4" ht="24.9" customHeight="1" spans="1:7">
      <c r="A4" s="67" t="s">
        <v>199</v>
      </c>
      <c r="B4" s="68">
        <f>B5+B8</f>
        <v>0</v>
      </c>
      <c r="C4" s="68">
        <f>C5+C8</f>
        <v>0</v>
      </c>
      <c r="E4" s="69" t="s">
        <v>196</v>
      </c>
      <c r="F4" s="70"/>
      <c r="G4" s="70"/>
    </row>
    <row r="5" ht="24.9" customHeight="1" spans="1:3">
      <c r="A5" s="67" t="s">
        <v>19</v>
      </c>
      <c r="B5" s="68">
        <f>B6+B7</f>
        <v>0</v>
      </c>
      <c r="C5" s="68">
        <f>C6+C7</f>
        <v>0</v>
      </c>
    </row>
    <row r="6" ht="24.9" customHeight="1" spans="1:3">
      <c r="A6" s="67" t="s">
        <v>200</v>
      </c>
      <c r="B6" s="70"/>
      <c r="C6" s="71">
        <f>B6</f>
        <v>0</v>
      </c>
    </row>
    <row r="7" ht="24.9" customHeight="1" spans="1:3">
      <c r="A7" s="67" t="s">
        <v>201</v>
      </c>
      <c r="B7" s="70"/>
      <c r="C7" s="71">
        <f>B7</f>
        <v>0</v>
      </c>
    </row>
    <row r="8" ht="24.9" customHeight="1" spans="1:3">
      <c r="A8" s="67" t="s">
        <v>23</v>
      </c>
      <c r="B8" s="68">
        <f>B9+B12</f>
        <v>0</v>
      </c>
      <c r="C8" s="68">
        <f>C9+C12</f>
        <v>0</v>
      </c>
    </row>
    <row r="9" ht="24.9" customHeight="1" spans="1:3">
      <c r="A9" s="67" t="s">
        <v>202</v>
      </c>
      <c r="B9" s="68">
        <f>B10+B11</f>
        <v>0</v>
      </c>
      <c r="C9" s="68">
        <f>C10+C11</f>
        <v>0</v>
      </c>
    </row>
    <row r="10" ht="24.9" customHeight="1" spans="1:3">
      <c r="A10" s="67" t="s">
        <v>203</v>
      </c>
      <c r="B10" s="70"/>
      <c r="C10" s="71">
        <f t="shared" ref="C10:C11" si="0">B10</f>
        <v>0</v>
      </c>
    </row>
    <row r="11" ht="24.9" customHeight="1" spans="1:7">
      <c r="A11" s="67" t="s">
        <v>204</v>
      </c>
      <c r="B11" s="70"/>
      <c r="C11" s="71">
        <f t="shared" si="0"/>
        <v>0</v>
      </c>
      <c r="G11" s="72"/>
    </row>
    <row r="12" ht="24.9" customHeight="1" spans="1:3">
      <c r="A12" s="67" t="s">
        <v>205</v>
      </c>
      <c r="B12" s="68">
        <f>B13+B14</f>
        <v>0</v>
      </c>
      <c r="C12" s="68">
        <f>C13+C14</f>
        <v>0</v>
      </c>
    </row>
    <row r="13" ht="24.9" customHeight="1" spans="1:3">
      <c r="A13" s="67" t="s">
        <v>203</v>
      </c>
      <c r="B13" s="70"/>
      <c r="C13" s="71">
        <f>B13</f>
        <v>0</v>
      </c>
    </row>
    <row r="14" ht="24.9" customHeight="1" spans="1:3">
      <c r="A14" s="67" t="s">
        <v>204</v>
      </c>
      <c r="B14" s="70"/>
      <c r="C14" s="71">
        <f>B14</f>
        <v>0</v>
      </c>
    </row>
    <row r="15" ht="58.05" customHeight="1" spans="1:11">
      <c r="A15" s="73" t="s">
        <v>206</v>
      </c>
      <c r="B15" s="73"/>
      <c r="C15" s="73"/>
      <c r="D15" s="74"/>
      <c r="E15" s="74"/>
      <c r="F15" s="74"/>
      <c r="G15" s="74"/>
      <c r="H15" s="74"/>
      <c r="I15" s="74"/>
      <c r="J15" s="74"/>
      <c r="K15" s="74"/>
    </row>
    <row r="16" spans="1:5">
      <c r="A16" s="75"/>
      <c r="B16" s="75"/>
      <c r="C16" s="75"/>
      <c r="D16" s="75"/>
      <c r="E16" s="75"/>
    </row>
  </sheetData>
  <sheetProtection algorithmName="SHA-512" hashValue="lb9q2C6krnkhXC7fjtSPob9ZZw/66yFdeJgxC1ZNEBiMWmwinkb13XgfwDrN/X2LC/OdRAnT750mSgAXm0lCyQ==" saltValue="rB+OSP28ZR1vnseyK3A8Qg==" spinCount="100000" sheet="1" selectLockedCells="1" objects="1" scenarios="1"/>
  <mergeCells count="3">
    <mergeCell ref="A1:C1"/>
    <mergeCell ref="E1:G1"/>
    <mergeCell ref="A15:C15"/>
  </mergeCells>
  <pageMargins left="0.75" right="0.75" top="1" bottom="1" header="0.5" footer="0.5"/>
  <pageSetup paperSize="9" orientation="portrait"/>
  <headerFooter/>
  <ignoredErrors>
    <ignoredError sqref="C12" formula="1"/>
    <ignoredError sqref="C10:C11" formula="1" unlockedFormula="1"/>
    <ignoredError sqref="C13:C14 C6:C7"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799981688894314"/>
  </sheetPr>
  <dimension ref="A1:EH6"/>
  <sheetViews>
    <sheetView zoomScale="50" zoomScaleNormal="50" workbookViewId="0">
      <pane xSplit="1" ySplit="3" topLeftCell="B4" activePane="bottomRight" state="frozen"/>
      <selection/>
      <selection pane="topRight"/>
      <selection pane="bottomLeft"/>
      <selection pane="bottomRight" activeCell="C4" sqref="C4"/>
    </sheetView>
  </sheetViews>
  <sheetFormatPr defaultColWidth="8.7" defaultRowHeight="22.05" customHeight="1" outlineLevelRow="5"/>
  <cols>
    <col min="1" max="1" width="48.2" style="23" customWidth="1"/>
    <col min="2" max="5" width="23.8" style="23" customWidth="1"/>
    <col min="6" max="6" width="25.9" style="23" customWidth="1"/>
    <col min="7" max="133" width="24" style="23" customWidth="1"/>
    <col min="134" max="134" width="15.9" style="24" customWidth="1"/>
    <col min="135" max="135" width="9.8" style="24" customWidth="1"/>
    <col min="136" max="136" width="15.3" style="24" customWidth="1"/>
    <col min="137" max="137" width="11" style="24" customWidth="1"/>
    <col min="138" max="138" width="15.3" style="24" customWidth="1"/>
    <col min="139" max="16364" width="8.7" style="23"/>
  </cols>
  <sheetData>
    <row r="1" s="23" customFormat="1" ht="31.05" customHeight="1" spans="1:138">
      <c r="A1" s="25" t="s">
        <v>207</v>
      </c>
      <c r="B1" s="25" t="s">
        <v>5</v>
      </c>
      <c r="C1" s="25" t="s">
        <v>208</v>
      </c>
      <c r="D1" s="25" t="s">
        <v>209</v>
      </c>
      <c r="E1" s="25" t="s">
        <v>210</v>
      </c>
      <c r="F1" s="40" t="s">
        <v>211</v>
      </c>
      <c r="G1" s="52" t="s">
        <v>212</v>
      </c>
      <c r="H1" s="52" t="s">
        <v>213</v>
      </c>
      <c r="I1" s="52" t="s">
        <v>214</v>
      </c>
      <c r="J1" s="52" t="s">
        <v>215</v>
      </c>
      <c r="K1" s="52" t="s">
        <v>216</v>
      </c>
      <c r="L1" s="41" t="s">
        <v>217</v>
      </c>
      <c r="M1" s="41"/>
      <c r="N1" s="41"/>
      <c r="O1" s="41"/>
      <c r="P1" s="41" t="s">
        <v>218</v>
      </c>
      <c r="Q1" s="41"/>
      <c r="R1" s="41"/>
      <c r="S1" s="41"/>
      <c r="T1" s="41" t="s">
        <v>219</v>
      </c>
      <c r="U1" s="41"/>
      <c r="V1" s="41"/>
      <c r="W1" s="41"/>
      <c r="X1" s="41" t="s">
        <v>220</v>
      </c>
      <c r="Y1" s="41"/>
      <c r="Z1" s="41"/>
      <c r="AA1" s="41"/>
      <c r="AB1" s="41" t="s">
        <v>221</v>
      </c>
      <c r="AC1" s="41"/>
      <c r="AD1" s="41"/>
      <c r="AE1" s="41"/>
      <c r="AF1" s="41" t="s">
        <v>222</v>
      </c>
      <c r="AG1" s="41"/>
      <c r="AH1" s="41"/>
      <c r="AI1" s="41"/>
      <c r="AJ1" s="41" t="s">
        <v>223</v>
      </c>
      <c r="AK1" s="41"/>
      <c r="AL1" s="41"/>
      <c r="AM1" s="41"/>
      <c r="AN1" s="41" t="s">
        <v>224</v>
      </c>
      <c r="AO1" s="41"/>
      <c r="AP1" s="41"/>
      <c r="AQ1" s="41"/>
      <c r="AR1" s="41" t="s">
        <v>225</v>
      </c>
      <c r="AS1" s="41"/>
      <c r="AT1" s="41"/>
      <c r="AU1" s="41"/>
      <c r="AV1" s="41" t="s">
        <v>226</v>
      </c>
      <c r="AW1" s="41"/>
      <c r="AX1" s="41"/>
      <c r="AY1" s="41"/>
      <c r="AZ1" s="41" t="s">
        <v>227</v>
      </c>
      <c r="BA1" s="41"/>
      <c r="BB1" s="41"/>
      <c r="BC1" s="41"/>
      <c r="BD1" s="41" t="s">
        <v>228</v>
      </c>
      <c r="BE1" s="41"/>
      <c r="BF1" s="41"/>
      <c r="BG1" s="41"/>
      <c r="BH1" s="41" t="s">
        <v>229</v>
      </c>
      <c r="BI1" s="41"/>
      <c r="BJ1" s="41"/>
      <c r="BK1" s="41"/>
      <c r="BL1" s="41" t="s">
        <v>230</v>
      </c>
      <c r="BM1" s="41"/>
      <c r="BN1" s="41"/>
      <c r="BO1" s="41"/>
      <c r="BP1" s="41" t="s">
        <v>231</v>
      </c>
      <c r="BQ1" s="41"/>
      <c r="BR1" s="41"/>
      <c r="BS1" s="41"/>
      <c r="BT1" s="41" t="s">
        <v>232</v>
      </c>
      <c r="BU1" s="41"/>
      <c r="BV1" s="41"/>
      <c r="BW1" s="41"/>
      <c r="BX1" s="41" t="s">
        <v>233</v>
      </c>
      <c r="BY1" s="41"/>
      <c r="BZ1" s="41"/>
      <c r="CA1" s="41"/>
      <c r="CB1" s="41" t="s">
        <v>234</v>
      </c>
      <c r="CC1" s="41"/>
      <c r="CD1" s="41"/>
      <c r="CE1" s="41"/>
      <c r="CF1" s="41" t="s">
        <v>235</v>
      </c>
      <c r="CG1" s="41"/>
      <c r="CH1" s="41"/>
      <c r="CI1" s="41"/>
      <c r="CJ1" s="41" t="s">
        <v>236</v>
      </c>
      <c r="CK1" s="41"/>
      <c r="CL1" s="41"/>
      <c r="CM1" s="41"/>
      <c r="CN1" s="41" t="s">
        <v>237</v>
      </c>
      <c r="CO1" s="41"/>
      <c r="CP1" s="41"/>
      <c r="CQ1" s="41"/>
      <c r="CR1" s="41" t="s">
        <v>238</v>
      </c>
      <c r="CS1" s="41"/>
      <c r="CT1" s="41"/>
      <c r="CU1" s="41"/>
      <c r="CV1" s="41" t="s">
        <v>239</v>
      </c>
      <c r="CW1" s="41"/>
      <c r="CX1" s="41"/>
      <c r="CY1" s="41"/>
      <c r="CZ1" s="41" t="s">
        <v>240</v>
      </c>
      <c r="DA1" s="41"/>
      <c r="DB1" s="41"/>
      <c r="DC1" s="41"/>
      <c r="DD1" s="41" t="s">
        <v>241</v>
      </c>
      <c r="DE1" s="41"/>
      <c r="DF1" s="41"/>
      <c r="DG1" s="41"/>
      <c r="DH1" s="54" t="s">
        <v>242</v>
      </c>
      <c r="DI1" s="54"/>
      <c r="DJ1" s="54"/>
      <c r="DK1" s="54"/>
      <c r="DL1" s="25" t="s">
        <v>47</v>
      </c>
      <c r="DM1" s="25" t="s">
        <v>48</v>
      </c>
      <c r="DN1" s="25" t="s">
        <v>49</v>
      </c>
      <c r="DO1" s="25" t="s">
        <v>243</v>
      </c>
      <c r="DP1" s="25" t="s">
        <v>51</v>
      </c>
      <c r="DQ1" s="25" t="s">
        <v>52</v>
      </c>
      <c r="DR1" s="25" t="s">
        <v>244</v>
      </c>
      <c r="DS1" s="25" t="s">
        <v>245</v>
      </c>
      <c r="DT1" s="25" t="s">
        <v>246</v>
      </c>
      <c r="DU1" s="25" t="s">
        <v>247</v>
      </c>
      <c r="DV1" s="25" t="s">
        <v>248</v>
      </c>
      <c r="DW1" s="25" t="s">
        <v>249</v>
      </c>
      <c r="DX1" s="25" t="s">
        <v>250</v>
      </c>
      <c r="DY1" s="25" t="s">
        <v>251</v>
      </c>
      <c r="DZ1" s="25" t="s">
        <v>252</v>
      </c>
      <c r="EA1" s="25" t="s">
        <v>253</v>
      </c>
      <c r="EB1" s="25" t="s">
        <v>254</v>
      </c>
      <c r="EC1" s="25" t="s">
        <v>255</v>
      </c>
      <c r="ED1" s="25" t="s">
        <v>256</v>
      </c>
      <c r="EE1" s="28" t="s">
        <v>257</v>
      </c>
      <c r="EF1" s="25" t="s">
        <v>258</v>
      </c>
      <c r="EG1" s="25" t="s">
        <v>259</v>
      </c>
      <c r="EH1" s="25" t="s">
        <v>260</v>
      </c>
    </row>
    <row r="2" s="23" customFormat="1" ht="31.05" customHeight="1" spans="1:138">
      <c r="A2" s="28"/>
      <c r="B2" s="28"/>
      <c r="C2" s="28"/>
      <c r="D2" s="28"/>
      <c r="E2" s="28"/>
      <c r="F2" s="40"/>
      <c r="G2" s="52"/>
      <c r="H2" s="52"/>
      <c r="I2" s="52"/>
      <c r="J2" s="52"/>
      <c r="K2" s="52"/>
      <c r="L2" s="41" t="s">
        <v>11</v>
      </c>
      <c r="M2" s="41" t="s">
        <v>12</v>
      </c>
      <c r="N2" s="41" t="s">
        <v>13</v>
      </c>
      <c r="O2" s="41" t="s">
        <v>14</v>
      </c>
      <c r="P2" s="41" t="s">
        <v>11</v>
      </c>
      <c r="Q2" s="41" t="s">
        <v>12</v>
      </c>
      <c r="R2" s="41" t="s">
        <v>13</v>
      </c>
      <c r="S2" s="41" t="s">
        <v>14</v>
      </c>
      <c r="T2" s="41" t="s">
        <v>11</v>
      </c>
      <c r="U2" s="41" t="s">
        <v>12</v>
      </c>
      <c r="V2" s="41" t="s">
        <v>13</v>
      </c>
      <c r="W2" s="41" t="s">
        <v>14</v>
      </c>
      <c r="X2" s="41" t="s">
        <v>11</v>
      </c>
      <c r="Y2" s="41" t="s">
        <v>12</v>
      </c>
      <c r="Z2" s="41" t="s">
        <v>13</v>
      </c>
      <c r="AA2" s="41" t="s">
        <v>14</v>
      </c>
      <c r="AB2" s="41" t="s">
        <v>11</v>
      </c>
      <c r="AC2" s="41" t="s">
        <v>12</v>
      </c>
      <c r="AD2" s="41" t="s">
        <v>13</v>
      </c>
      <c r="AE2" s="41" t="s">
        <v>14</v>
      </c>
      <c r="AF2" s="41" t="s">
        <v>11</v>
      </c>
      <c r="AG2" s="41" t="s">
        <v>12</v>
      </c>
      <c r="AH2" s="41" t="s">
        <v>13</v>
      </c>
      <c r="AI2" s="41" t="s">
        <v>14</v>
      </c>
      <c r="AJ2" s="41" t="s">
        <v>11</v>
      </c>
      <c r="AK2" s="41" t="s">
        <v>12</v>
      </c>
      <c r="AL2" s="41" t="s">
        <v>13</v>
      </c>
      <c r="AM2" s="41" t="s">
        <v>14</v>
      </c>
      <c r="AN2" s="41" t="s">
        <v>11</v>
      </c>
      <c r="AO2" s="41" t="s">
        <v>12</v>
      </c>
      <c r="AP2" s="41" t="s">
        <v>13</v>
      </c>
      <c r="AQ2" s="41" t="s">
        <v>14</v>
      </c>
      <c r="AR2" s="41" t="s">
        <v>11</v>
      </c>
      <c r="AS2" s="41" t="s">
        <v>12</v>
      </c>
      <c r="AT2" s="41" t="s">
        <v>13</v>
      </c>
      <c r="AU2" s="41" t="s">
        <v>14</v>
      </c>
      <c r="AV2" s="41" t="s">
        <v>11</v>
      </c>
      <c r="AW2" s="41" t="s">
        <v>12</v>
      </c>
      <c r="AX2" s="41" t="s">
        <v>13</v>
      </c>
      <c r="AY2" s="41" t="s">
        <v>14</v>
      </c>
      <c r="AZ2" s="41" t="s">
        <v>11</v>
      </c>
      <c r="BA2" s="41" t="s">
        <v>12</v>
      </c>
      <c r="BB2" s="41" t="s">
        <v>13</v>
      </c>
      <c r="BC2" s="41" t="s">
        <v>14</v>
      </c>
      <c r="BD2" s="41" t="s">
        <v>11</v>
      </c>
      <c r="BE2" s="41" t="s">
        <v>12</v>
      </c>
      <c r="BF2" s="41" t="s">
        <v>13</v>
      </c>
      <c r="BG2" s="41" t="s">
        <v>14</v>
      </c>
      <c r="BH2" s="41" t="s">
        <v>11</v>
      </c>
      <c r="BI2" s="41" t="s">
        <v>12</v>
      </c>
      <c r="BJ2" s="41" t="s">
        <v>13</v>
      </c>
      <c r="BK2" s="41" t="s">
        <v>14</v>
      </c>
      <c r="BL2" s="41" t="s">
        <v>11</v>
      </c>
      <c r="BM2" s="41" t="s">
        <v>12</v>
      </c>
      <c r="BN2" s="41" t="s">
        <v>13</v>
      </c>
      <c r="BO2" s="41" t="s">
        <v>14</v>
      </c>
      <c r="BP2" s="41" t="s">
        <v>11</v>
      </c>
      <c r="BQ2" s="41" t="s">
        <v>12</v>
      </c>
      <c r="BR2" s="41" t="s">
        <v>13</v>
      </c>
      <c r="BS2" s="41" t="s">
        <v>14</v>
      </c>
      <c r="BT2" s="41" t="s">
        <v>11</v>
      </c>
      <c r="BU2" s="41" t="s">
        <v>12</v>
      </c>
      <c r="BV2" s="41" t="s">
        <v>13</v>
      </c>
      <c r="BW2" s="41" t="s">
        <v>14</v>
      </c>
      <c r="BX2" s="41" t="s">
        <v>11</v>
      </c>
      <c r="BY2" s="41" t="s">
        <v>12</v>
      </c>
      <c r="BZ2" s="41" t="s">
        <v>13</v>
      </c>
      <c r="CA2" s="41" t="s">
        <v>14</v>
      </c>
      <c r="CB2" s="41" t="s">
        <v>11</v>
      </c>
      <c r="CC2" s="41" t="s">
        <v>12</v>
      </c>
      <c r="CD2" s="41" t="s">
        <v>13</v>
      </c>
      <c r="CE2" s="41" t="s">
        <v>14</v>
      </c>
      <c r="CF2" s="41" t="s">
        <v>11</v>
      </c>
      <c r="CG2" s="41" t="s">
        <v>12</v>
      </c>
      <c r="CH2" s="41" t="s">
        <v>13</v>
      </c>
      <c r="CI2" s="41" t="s">
        <v>14</v>
      </c>
      <c r="CJ2" s="41" t="s">
        <v>11</v>
      </c>
      <c r="CK2" s="41" t="s">
        <v>12</v>
      </c>
      <c r="CL2" s="41" t="s">
        <v>13</v>
      </c>
      <c r="CM2" s="41" t="s">
        <v>14</v>
      </c>
      <c r="CN2" s="41" t="s">
        <v>11</v>
      </c>
      <c r="CO2" s="41" t="s">
        <v>12</v>
      </c>
      <c r="CP2" s="41" t="s">
        <v>13</v>
      </c>
      <c r="CQ2" s="41" t="s">
        <v>14</v>
      </c>
      <c r="CR2" s="41" t="s">
        <v>11</v>
      </c>
      <c r="CS2" s="41" t="s">
        <v>12</v>
      </c>
      <c r="CT2" s="41" t="s">
        <v>13</v>
      </c>
      <c r="CU2" s="41" t="s">
        <v>14</v>
      </c>
      <c r="CV2" s="41" t="s">
        <v>11</v>
      </c>
      <c r="CW2" s="41" t="s">
        <v>12</v>
      </c>
      <c r="CX2" s="41" t="s">
        <v>13</v>
      </c>
      <c r="CY2" s="41" t="s">
        <v>14</v>
      </c>
      <c r="CZ2" s="41" t="s">
        <v>11</v>
      </c>
      <c r="DA2" s="41" t="s">
        <v>12</v>
      </c>
      <c r="DB2" s="41" t="s">
        <v>13</v>
      </c>
      <c r="DC2" s="41" t="s">
        <v>14</v>
      </c>
      <c r="DD2" s="41" t="s">
        <v>11</v>
      </c>
      <c r="DE2" s="41" t="s">
        <v>12</v>
      </c>
      <c r="DF2" s="41" t="s">
        <v>13</v>
      </c>
      <c r="DG2" s="41" t="s">
        <v>14</v>
      </c>
      <c r="DH2" s="41" t="s">
        <v>11</v>
      </c>
      <c r="DI2" s="41" t="s">
        <v>12</v>
      </c>
      <c r="DJ2" s="41" t="s">
        <v>13</v>
      </c>
      <c r="DK2" s="41" t="s">
        <v>14</v>
      </c>
      <c r="DL2" s="28"/>
      <c r="DM2" s="28"/>
      <c r="DN2" s="28"/>
      <c r="DO2" s="28"/>
      <c r="DP2" s="28"/>
      <c r="DQ2" s="28"/>
      <c r="DR2" s="28"/>
      <c r="DS2" s="28"/>
      <c r="DT2" s="28"/>
      <c r="DU2" s="28"/>
      <c r="DV2" s="28"/>
      <c r="DW2" s="28"/>
      <c r="DX2" s="28"/>
      <c r="DY2" s="28"/>
      <c r="DZ2" s="28"/>
      <c r="EA2" s="28"/>
      <c r="EB2" s="28"/>
      <c r="EC2" s="28"/>
      <c r="ED2" s="25"/>
      <c r="EE2" s="28"/>
      <c r="EF2" s="25"/>
      <c r="EG2" s="28"/>
      <c r="EH2" s="25"/>
    </row>
    <row r="3" s="23" customFormat="1" ht="55.05" customHeight="1" spans="1:138">
      <c r="A3" s="28"/>
      <c r="B3" s="28"/>
      <c r="C3" s="28"/>
      <c r="D3" s="28"/>
      <c r="E3" s="28"/>
      <c r="F3" s="40"/>
      <c r="G3" s="52"/>
      <c r="H3" s="52"/>
      <c r="I3" s="52"/>
      <c r="J3" s="52"/>
      <c r="K3" s="52"/>
      <c r="L3" s="41"/>
      <c r="M3" s="41" t="s">
        <v>12</v>
      </c>
      <c r="N3" s="41" t="s">
        <v>13</v>
      </c>
      <c r="O3" s="41" t="s">
        <v>14</v>
      </c>
      <c r="P3" s="41" t="s">
        <v>11</v>
      </c>
      <c r="Q3" s="41" t="s">
        <v>12</v>
      </c>
      <c r="R3" s="41" t="s">
        <v>13</v>
      </c>
      <c r="S3" s="41" t="s">
        <v>14</v>
      </c>
      <c r="T3" s="41" t="s">
        <v>11</v>
      </c>
      <c r="U3" s="41" t="s">
        <v>12</v>
      </c>
      <c r="V3" s="41" t="s">
        <v>13</v>
      </c>
      <c r="W3" s="41" t="s">
        <v>14</v>
      </c>
      <c r="X3" s="41" t="s">
        <v>11</v>
      </c>
      <c r="Y3" s="41" t="s">
        <v>12</v>
      </c>
      <c r="Z3" s="41" t="s">
        <v>13</v>
      </c>
      <c r="AA3" s="41" t="s">
        <v>14</v>
      </c>
      <c r="AB3" s="41"/>
      <c r="AC3" s="41" t="s">
        <v>12</v>
      </c>
      <c r="AD3" s="41" t="s">
        <v>13</v>
      </c>
      <c r="AE3" s="41" t="s">
        <v>14</v>
      </c>
      <c r="AF3" s="41"/>
      <c r="AG3" s="41" t="s">
        <v>12</v>
      </c>
      <c r="AH3" s="41" t="s">
        <v>13</v>
      </c>
      <c r="AI3" s="41" t="s">
        <v>14</v>
      </c>
      <c r="AJ3" s="41"/>
      <c r="AK3" s="41" t="s">
        <v>12</v>
      </c>
      <c r="AL3" s="41" t="s">
        <v>13</v>
      </c>
      <c r="AM3" s="41" t="s">
        <v>14</v>
      </c>
      <c r="AN3" s="41" t="s">
        <v>11</v>
      </c>
      <c r="AO3" s="41" t="s">
        <v>12</v>
      </c>
      <c r="AP3" s="41" t="s">
        <v>13</v>
      </c>
      <c r="AQ3" s="41" t="s">
        <v>14</v>
      </c>
      <c r="AR3" s="41" t="s">
        <v>11</v>
      </c>
      <c r="AS3" s="41" t="s">
        <v>12</v>
      </c>
      <c r="AT3" s="41" t="s">
        <v>13</v>
      </c>
      <c r="AU3" s="41" t="s">
        <v>14</v>
      </c>
      <c r="AV3" s="41"/>
      <c r="AW3" s="41" t="s">
        <v>12</v>
      </c>
      <c r="AX3" s="41" t="s">
        <v>13</v>
      </c>
      <c r="AY3" s="41" t="s">
        <v>14</v>
      </c>
      <c r="AZ3" s="41"/>
      <c r="BA3" s="41" t="s">
        <v>12</v>
      </c>
      <c r="BB3" s="41" t="s">
        <v>13</v>
      </c>
      <c r="BC3" s="41" t="s">
        <v>14</v>
      </c>
      <c r="BD3" s="41" t="s">
        <v>11</v>
      </c>
      <c r="BE3" s="41" t="s">
        <v>12</v>
      </c>
      <c r="BF3" s="41" t="s">
        <v>13</v>
      </c>
      <c r="BG3" s="41" t="s">
        <v>14</v>
      </c>
      <c r="BH3" s="41"/>
      <c r="BI3" s="41" t="s">
        <v>12</v>
      </c>
      <c r="BJ3" s="41" t="s">
        <v>13</v>
      </c>
      <c r="BK3" s="41" t="s">
        <v>14</v>
      </c>
      <c r="BL3" s="41"/>
      <c r="BM3" s="41" t="s">
        <v>12</v>
      </c>
      <c r="BN3" s="41" t="s">
        <v>13</v>
      </c>
      <c r="BO3" s="41" t="s">
        <v>14</v>
      </c>
      <c r="BP3" s="41" t="s">
        <v>11</v>
      </c>
      <c r="BQ3" s="41" t="s">
        <v>12</v>
      </c>
      <c r="BR3" s="41" t="s">
        <v>13</v>
      </c>
      <c r="BS3" s="41" t="s">
        <v>14</v>
      </c>
      <c r="BT3" s="41" t="s">
        <v>11</v>
      </c>
      <c r="BU3" s="41" t="s">
        <v>12</v>
      </c>
      <c r="BV3" s="41" t="s">
        <v>13</v>
      </c>
      <c r="BW3" s="41" t="s">
        <v>14</v>
      </c>
      <c r="BX3" s="41" t="s">
        <v>11</v>
      </c>
      <c r="BY3" s="41" t="s">
        <v>12</v>
      </c>
      <c r="BZ3" s="41" t="s">
        <v>13</v>
      </c>
      <c r="CA3" s="41" t="s">
        <v>14</v>
      </c>
      <c r="CB3" s="41" t="s">
        <v>11</v>
      </c>
      <c r="CC3" s="41" t="s">
        <v>12</v>
      </c>
      <c r="CD3" s="41" t="s">
        <v>13</v>
      </c>
      <c r="CE3" s="41" t="s">
        <v>14</v>
      </c>
      <c r="CF3" s="41" t="s">
        <v>11</v>
      </c>
      <c r="CG3" s="41" t="s">
        <v>12</v>
      </c>
      <c r="CH3" s="41" t="s">
        <v>13</v>
      </c>
      <c r="CI3" s="41" t="s">
        <v>14</v>
      </c>
      <c r="CJ3" s="41" t="s">
        <v>11</v>
      </c>
      <c r="CK3" s="41" t="s">
        <v>12</v>
      </c>
      <c r="CL3" s="41" t="s">
        <v>13</v>
      </c>
      <c r="CM3" s="41" t="s">
        <v>14</v>
      </c>
      <c r="CN3" s="41" t="s">
        <v>11</v>
      </c>
      <c r="CO3" s="41" t="s">
        <v>12</v>
      </c>
      <c r="CP3" s="41" t="s">
        <v>13</v>
      </c>
      <c r="CQ3" s="41" t="s">
        <v>14</v>
      </c>
      <c r="CR3" s="41"/>
      <c r="CS3" s="41"/>
      <c r="CT3" s="41"/>
      <c r="CU3" s="41"/>
      <c r="CV3" s="41" t="s">
        <v>11</v>
      </c>
      <c r="CW3" s="41" t="s">
        <v>12</v>
      </c>
      <c r="CX3" s="41" t="s">
        <v>13</v>
      </c>
      <c r="CY3" s="41" t="s">
        <v>14</v>
      </c>
      <c r="CZ3" s="41" t="s">
        <v>11</v>
      </c>
      <c r="DA3" s="41" t="s">
        <v>12</v>
      </c>
      <c r="DB3" s="41" t="s">
        <v>13</v>
      </c>
      <c r="DC3" s="41" t="s">
        <v>14</v>
      </c>
      <c r="DD3" s="41" t="s">
        <v>11</v>
      </c>
      <c r="DE3" s="41" t="s">
        <v>12</v>
      </c>
      <c r="DF3" s="41" t="s">
        <v>13</v>
      </c>
      <c r="DG3" s="41" t="s">
        <v>14</v>
      </c>
      <c r="DH3" s="41" t="s">
        <v>11</v>
      </c>
      <c r="DI3" s="41" t="s">
        <v>12</v>
      </c>
      <c r="DJ3" s="41" t="s">
        <v>13</v>
      </c>
      <c r="DK3" s="41" t="s">
        <v>14</v>
      </c>
      <c r="DL3" s="28"/>
      <c r="DM3" s="28"/>
      <c r="DN3" s="28"/>
      <c r="DO3" s="28"/>
      <c r="DP3" s="28"/>
      <c r="DQ3" s="28"/>
      <c r="DR3" s="28"/>
      <c r="DS3" s="28"/>
      <c r="DT3" s="28"/>
      <c r="DU3" s="28"/>
      <c r="DV3" s="28"/>
      <c r="DW3" s="28"/>
      <c r="DX3" s="28"/>
      <c r="DY3" s="28"/>
      <c r="DZ3" s="28"/>
      <c r="EA3" s="28"/>
      <c r="EB3" s="28"/>
      <c r="EC3" s="28"/>
      <c r="ED3" s="28"/>
      <c r="EE3" s="28"/>
      <c r="EF3" s="28"/>
      <c r="EG3" s="28"/>
      <c r="EH3" s="28"/>
    </row>
    <row r="4" s="22" customFormat="1" ht="42" customHeight="1" spans="1:138">
      <c r="A4" s="31" t="str">
        <f>'季度报表（纵版）'!C4</f>
        <v>xxx有限公司</v>
      </c>
      <c r="B4" s="31">
        <f>'季度报表（纵版）'!C5</f>
        <v>0</v>
      </c>
      <c r="C4" s="31">
        <f>'季度报表（纵版）'!C6</f>
        <v>0</v>
      </c>
      <c r="D4" s="39">
        <f>'季度报表（纵版）'!C7</f>
        <v>0</v>
      </c>
      <c r="E4" s="31">
        <f>'季度报表（纵版）'!C8</f>
        <v>0</v>
      </c>
      <c r="F4" s="31">
        <f>'季度报表（纵版）'!C9</f>
        <v>0</v>
      </c>
      <c r="G4" s="42">
        <f>'季度报表（纵版）'!C37</f>
        <v>0</v>
      </c>
      <c r="H4" s="39">
        <f>'季度报表（纵版）'!C38</f>
        <v>0</v>
      </c>
      <c r="I4" s="42">
        <f>'季度报表（纵版）'!F39</f>
        <v>0</v>
      </c>
      <c r="J4" s="42">
        <f>'季度报表（纵版）'!C40</f>
        <v>0</v>
      </c>
      <c r="K4" s="42">
        <f>'季度报表（纵版）'!C41</f>
        <v>0</v>
      </c>
      <c r="L4" s="42">
        <f>'季度报表（纵版）'!C11</f>
        <v>0</v>
      </c>
      <c r="M4" s="42">
        <f>'季度报表（纵版）'!D11</f>
        <v>0</v>
      </c>
      <c r="N4" s="42">
        <f>'季度报表（纵版）'!E11</f>
        <v>0</v>
      </c>
      <c r="O4" s="42">
        <f>'季度报表（纵版）'!F11</f>
        <v>0</v>
      </c>
      <c r="P4" s="42">
        <f>'季度报表（纵版）'!C12</f>
        <v>0</v>
      </c>
      <c r="Q4" s="42">
        <f>'季度报表（纵版）'!D12</f>
        <v>0</v>
      </c>
      <c r="R4" s="42">
        <f>'季度报表（纵版）'!E12</f>
        <v>0</v>
      </c>
      <c r="S4" s="42">
        <f>'季度报表（纵版）'!F12</f>
        <v>0</v>
      </c>
      <c r="T4" s="42">
        <f>'季度报表（纵版）'!C13</f>
        <v>0</v>
      </c>
      <c r="U4" s="42">
        <f>'季度报表（纵版）'!D13</f>
        <v>0</v>
      </c>
      <c r="V4" s="42">
        <f>'季度报表（纵版）'!E13</f>
        <v>0</v>
      </c>
      <c r="W4" s="42">
        <f>'季度报表（纵版）'!F13</f>
        <v>0</v>
      </c>
      <c r="X4" s="42">
        <f>'季度报表（纵版）'!C14</f>
        <v>0</v>
      </c>
      <c r="Y4" s="42">
        <f>'季度报表（纵版）'!D14</f>
        <v>0</v>
      </c>
      <c r="Z4" s="42">
        <f>'季度报表（纵版）'!E14</f>
        <v>0</v>
      </c>
      <c r="AA4" s="42">
        <f>'季度报表（纵版）'!F14</f>
        <v>0</v>
      </c>
      <c r="AB4" s="42">
        <f>'季度报表（纵版）'!C15</f>
        <v>0</v>
      </c>
      <c r="AC4" s="42">
        <f>'季度报表（纵版）'!D15</f>
        <v>0</v>
      </c>
      <c r="AD4" s="42">
        <f>'季度报表（纵版）'!E15</f>
        <v>0</v>
      </c>
      <c r="AE4" s="42">
        <f>'季度报表（纵版）'!F15</f>
        <v>0</v>
      </c>
      <c r="AF4" s="42">
        <f>'季度报表（纵版）'!C16</f>
        <v>0</v>
      </c>
      <c r="AG4" s="42">
        <f>'季度报表（纵版）'!D16</f>
        <v>0</v>
      </c>
      <c r="AH4" s="42">
        <f>'季度报表（纵版）'!E16</f>
        <v>0</v>
      </c>
      <c r="AI4" s="42">
        <f>'季度报表（纵版）'!F16</f>
        <v>0</v>
      </c>
      <c r="AJ4" s="42">
        <f>'季度报表（纵版）'!C17</f>
        <v>0</v>
      </c>
      <c r="AK4" s="42">
        <f>'季度报表（纵版）'!D17</f>
        <v>0</v>
      </c>
      <c r="AL4" s="42">
        <f>'季度报表（纵版）'!E17</f>
        <v>0</v>
      </c>
      <c r="AM4" s="42">
        <f>'季度报表（纵版）'!F17</f>
        <v>0</v>
      </c>
      <c r="AN4" s="42">
        <f>'季度报表（纵版）'!C18</f>
        <v>0</v>
      </c>
      <c r="AO4" s="42">
        <f>'季度报表（纵版）'!D18</f>
        <v>0</v>
      </c>
      <c r="AP4" s="42">
        <f>'季度报表（纵版）'!E18</f>
        <v>0</v>
      </c>
      <c r="AQ4" s="42">
        <f>'季度报表（纵版）'!F18</f>
        <v>0</v>
      </c>
      <c r="AR4" s="42">
        <f>'季度报表（纵版）'!C19</f>
        <v>0</v>
      </c>
      <c r="AS4" s="42">
        <f>'季度报表（纵版）'!D19</f>
        <v>0</v>
      </c>
      <c r="AT4" s="42">
        <f>'季度报表（纵版）'!E19</f>
        <v>0</v>
      </c>
      <c r="AU4" s="42">
        <f>'季度报表（纵版）'!F19</f>
        <v>0</v>
      </c>
      <c r="AV4" s="42">
        <f>'季度报表（纵版）'!C20</f>
        <v>0</v>
      </c>
      <c r="AW4" s="42">
        <f>'季度报表（纵版）'!D20</f>
        <v>0</v>
      </c>
      <c r="AX4" s="42">
        <f>'季度报表（纵版）'!E20</f>
        <v>0</v>
      </c>
      <c r="AY4" s="42">
        <f>'季度报表（纵版）'!F20</f>
        <v>0</v>
      </c>
      <c r="AZ4" s="42">
        <f>'季度报表（纵版）'!C21</f>
        <v>0</v>
      </c>
      <c r="BA4" s="42">
        <f>'季度报表（纵版）'!D21</f>
        <v>0</v>
      </c>
      <c r="BB4" s="42">
        <f>'季度报表（纵版）'!E21</f>
        <v>0</v>
      </c>
      <c r="BC4" s="42">
        <f>'季度报表（纵版）'!F21</f>
        <v>0</v>
      </c>
      <c r="BD4" s="42">
        <f>'季度报表（纵版）'!C22</f>
        <v>0</v>
      </c>
      <c r="BE4" s="42">
        <f>'季度报表（纵版）'!D22</f>
        <v>0</v>
      </c>
      <c r="BF4" s="42">
        <f>'季度报表（纵版）'!E22</f>
        <v>0</v>
      </c>
      <c r="BG4" s="42">
        <f>'季度报表（纵版）'!F22</f>
        <v>0</v>
      </c>
      <c r="BH4" s="42">
        <f>'季度报表（纵版）'!C23</f>
        <v>0</v>
      </c>
      <c r="BI4" s="42">
        <f>'季度报表（纵版）'!D23</f>
        <v>0</v>
      </c>
      <c r="BJ4" s="42">
        <f>'季度报表（纵版）'!E23</f>
        <v>0</v>
      </c>
      <c r="BK4" s="42">
        <f>'季度报表（纵版）'!F23</f>
        <v>0</v>
      </c>
      <c r="BL4" s="42">
        <f>'季度报表（纵版）'!C24</f>
        <v>0</v>
      </c>
      <c r="BM4" s="42">
        <f>'季度报表（纵版）'!D24</f>
        <v>0</v>
      </c>
      <c r="BN4" s="42">
        <f>'季度报表（纵版）'!E24</f>
        <v>0</v>
      </c>
      <c r="BO4" s="42">
        <f>'季度报表（纵版）'!F24</f>
        <v>0</v>
      </c>
      <c r="BP4" s="42">
        <f>'季度报表（纵版）'!C25</f>
        <v>0</v>
      </c>
      <c r="BQ4" s="42">
        <f>'季度报表（纵版）'!D25</f>
        <v>0</v>
      </c>
      <c r="BR4" s="42">
        <f>'季度报表（纵版）'!E25</f>
        <v>0</v>
      </c>
      <c r="BS4" s="42">
        <f>'季度报表（纵版）'!F25</f>
        <v>0</v>
      </c>
      <c r="BT4" s="42">
        <f>'季度报表（纵版）'!C26</f>
        <v>0</v>
      </c>
      <c r="BU4" s="42">
        <f>'季度报表（纵版）'!D26</f>
        <v>0</v>
      </c>
      <c r="BV4" s="42">
        <f>'季度报表（纵版）'!E26</f>
        <v>0</v>
      </c>
      <c r="BW4" s="42">
        <f>'季度报表（纵版）'!F26</f>
        <v>0</v>
      </c>
      <c r="BX4" s="42">
        <f>'季度报表（纵版）'!C27</f>
        <v>0</v>
      </c>
      <c r="BY4" s="42">
        <f>'季度报表（纵版）'!D27</f>
        <v>0</v>
      </c>
      <c r="BZ4" s="42">
        <f>'季度报表（纵版）'!E27</f>
        <v>0</v>
      </c>
      <c r="CA4" s="42">
        <f>'季度报表（纵版）'!F27</f>
        <v>0</v>
      </c>
      <c r="CB4" s="42">
        <f>'季度报表（纵版）'!C28</f>
        <v>0</v>
      </c>
      <c r="CC4" s="42">
        <f>'季度报表（纵版）'!D28</f>
        <v>0</v>
      </c>
      <c r="CD4" s="42">
        <f>'季度报表（纵版）'!E28</f>
        <v>0</v>
      </c>
      <c r="CE4" s="42">
        <f>'季度报表（纵版）'!F28</f>
        <v>0</v>
      </c>
      <c r="CF4" s="42">
        <f>'季度报表（纵版）'!C29</f>
        <v>0</v>
      </c>
      <c r="CG4" s="42">
        <f>'季度报表（纵版）'!D29</f>
        <v>0</v>
      </c>
      <c r="CH4" s="42">
        <f>'季度报表（纵版）'!E29</f>
        <v>0</v>
      </c>
      <c r="CI4" s="42">
        <f>'季度报表（纵版）'!F29</f>
        <v>0</v>
      </c>
      <c r="CJ4" s="42">
        <f>'季度报表（纵版）'!C30</f>
        <v>0</v>
      </c>
      <c r="CK4" s="42">
        <f>'季度报表（纵版）'!D30</f>
        <v>0</v>
      </c>
      <c r="CL4" s="42">
        <f>'季度报表（纵版）'!E30</f>
        <v>0</v>
      </c>
      <c r="CM4" s="42">
        <f>'季度报表（纵版）'!F30</f>
        <v>0</v>
      </c>
      <c r="CN4" s="42">
        <f>'季度报表（纵版）'!C31</f>
        <v>0</v>
      </c>
      <c r="CO4" s="42">
        <f>'季度报表（纵版）'!D31</f>
        <v>0</v>
      </c>
      <c r="CP4" s="42">
        <f>'季度报表（纵版）'!E31</f>
        <v>0</v>
      </c>
      <c r="CQ4" s="42">
        <f>'季度报表（纵版）'!F31</f>
        <v>0</v>
      </c>
      <c r="CR4" s="42">
        <f>'季度报表（纵版）'!C32</f>
        <v>0</v>
      </c>
      <c r="CS4" s="42">
        <f>'季度报表（纵版）'!D32</f>
        <v>0</v>
      </c>
      <c r="CT4" s="42">
        <f>'季度报表（纵版）'!E32</f>
        <v>0</v>
      </c>
      <c r="CU4" s="42">
        <f>'季度报表（纵版）'!F32</f>
        <v>0</v>
      </c>
      <c r="CV4" s="42">
        <f>'季度报表（纵版）'!C33</f>
        <v>0</v>
      </c>
      <c r="CW4" s="42">
        <f>'季度报表（纵版）'!D33</f>
        <v>0</v>
      </c>
      <c r="CX4" s="42">
        <f>'季度报表（纵版）'!E33</f>
        <v>0</v>
      </c>
      <c r="CY4" s="42">
        <f>'季度报表（纵版）'!F33</f>
        <v>0</v>
      </c>
      <c r="CZ4" s="42">
        <f>'季度报表（纵版）'!C34</f>
        <v>0</v>
      </c>
      <c r="DA4" s="42">
        <f>'季度报表（纵版）'!D34</f>
        <v>0</v>
      </c>
      <c r="DB4" s="42">
        <f>'季度报表（纵版）'!E34</f>
        <v>0</v>
      </c>
      <c r="DC4" s="42">
        <f>'季度报表（纵版）'!F34</f>
        <v>0</v>
      </c>
      <c r="DD4" s="42">
        <f>'季度报表（纵版）'!C35</f>
        <v>0</v>
      </c>
      <c r="DE4" s="42">
        <f>'季度报表（纵版）'!D35</f>
        <v>0</v>
      </c>
      <c r="DF4" s="42">
        <f>'季度报表（纵版）'!E35</f>
        <v>0</v>
      </c>
      <c r="DG4" s="42">
        <f>'季度报表（纵版）'!F35</f>
        <v>0</v>
      </c>
      <c r="DH4" s="55" t="e">
        <f>'季度报表（纵版）'!C36</f>
        <v>#DIV/0!</v>
      </c>
      <c r="DI4" s="55"/>
      <c r="DJ4" s="55"/>
      <c r="DK4" s="55" t="e">
        <f>'季度报表（纵版）'!F36</f>
        <v>#DIV/0!</v>
      </c>
      <c r="DL4" s="42">
        <f>'季度报表（纵版）'!F42</f>
        <v>0</v>
      </c>
      <c r="DM4" s="55">
        <f>'季度报表（纵版）'!C43</f>
        <v>0</v>
      </c>
      <c r="DN4" s="55">
        <f>'季度报表（纵版）'!C44</f>
        <v>0</v>
      </c>
      <c r="DO4" s="55">
        <f>'季度报表（纵版）'!C45</f>
        <v>0</v>
      </c>
      <c r="DP4" s="57">
        <f>'季度报表（纵版）'!C46</f>
        <v>0</v>
      </c>
      <c r="DQ4" s="57">
        <f>'季度报表（纵版）'!C47</f>
        <v>0</v>
      </c>
      <c r="DR4" s="55" t="str">
        <f>'季度报表（纵版）'!H48</f>
        <v/>
      </c>
      <c r="DS4" s="55" t="str">
        <f>'季度报表（纵版）'!H49</f>
        <v/>
      </c>
      <c r="DT4" s="55" t="str">
        <f>'季度报表（纵版）'!H50</f>
        <v/>
      </c>
      <c r="DU4" s="55" t="str">
        <f>'季度报表（纵版）'!H51</f>
        <v/>
      </c>
      <c r="DV4" s="55" t="str">
        <f>'季度报表（纵版）'!H52</f>
        <v/>
      </c>
      <c r="DW4" s="55" t="str">
        <f>'季度报表（纵版）'!H53</f>
        <v/>
      </c>
      <c r="DX4" s="55" t="str">
        <f>'季度报表（纵版）'!H54</f>
        <v/>
      </c>
      <c r="DY4" s="55" t="str">
        <f>'季度报表（纵版）'!H55</f>
        <v/>
      </c>
      <c r="DZ4" s="55" t="str">
        <f>'季度报表（纵版）'!H56</f>
        <v/>
      </c>
      <c r="EA4" s="55" t="str">
        <f>'季度报表（纵版）'!H57</f>
        <v/>
      </c>
      <c r="EB4" s="55" t="str">
        <f>'季度报表（纵版）'!H58</f>
        <v/>
      </c>
      <c r="EC4" s="55" t="str">
        <f>'季度报表（纵版）'!H59</f>
        <v/>
      </c>
      <c r="ED4" s="58">
        <f>'季度报表（纵版）'!C60</f>
        <v>0</v>
      </c>
      <c r="EE4" s="50">
        <f>'季度报表（纵版）'!B61</f>
        <v>0</v>
      </c>
      <c r="EF4" s="50">
        <f>'季度报表（纵版）'!B62</f>
        <v>0</v>
      </c>
      <c r="EG4" s="50">
        <f>'季度报表（纵版）'!D61</f>
        <v>0</v>
      </c>
      <c r="EH4" s="50">
        <f>'季度报表（纵版）'!D62</f>
        <v>0</v>
      </c>
    </row>
    <row r="5" s="22" customFormat="1" customHeight="1" spans="1:138">
      <c r="A5" s="33"/>
      <c r="B5" s="33"/>
      <c r="C5" s="33"/>
      <c r="D5" s="33"/>
      <c r="E5" s="33"/>
      <c r="F5" s="33"/>
      <c r="G5" s="43"/>
      <c r="H5" s="5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56"/>
      <c r="DI5" s="56"/>
      <c r="DJ5" s="56"/>
      <c r="DK5" s="56"/>
      <c r="DL5" s="56"/>
      <c r="DM5" s="56"/>
      <c r="DN5" s="56"/>
      <c r="DO5" s="56"/>
      <c r="DP5" s="56"/>
      <c r="DQ5" s="56"/>
      <c r="DR5" s="56"/>
      <c r="DS5" s="56"/>
      <c r="DT5" s="56"/>
      <c r="DU5" s="56"/>
      <c r="DV5" s="56"/>
      <c r="DW5" s="56"/>
      <c r="DX5" s="56"/>
      <c r="DY5" s="56"/>
      <c r="DZ5" s="56"/>
      <c r="EA5" s="56"/>
      <c r="EB5" s="56"/>
      <c r="EC5" s="56"/>
      <c r="ED5" s="51"/>
      <c r="EE5" s="51"/>
      <c r="EF5" s="51"/>
      <c r="EG5" s="51"/>
      <c r="EH5" s="51"/>
    </row>
    <row r="6" s="22" customFormat="1" customHeight="1" spans="1:138">
      <c r="A6" s="33"/>
      <c r="B6" s="33"/>
      <c r="C6" s="33"/>
      <c r="D6" s="33"/>
      <c r="E6" s="33"/>
      <c r="F6" s="33"/>
      <c r="G6" s="43"/>
      <c r="H6" s="5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56"/>
      <c r="DI6" s="56"/>
      <c r="DJ6" s="56"/>
      <c r="DK6" s="56"/>
      <c r="DL6" s="56"/>
      <c r="DM6" s="56"/>
      <c r="DN6" s="56"/>
      <c r="DO6" s="56"/>
      <c r="DP6" s="56"/>
      <c r="DQ6" s="56"/>
      <c r="DR6" s="56"/>
      <c r="DS6" s="56"/>
      <c r="DT6" s="56"/>
      <c r="DU6" s="56"/>
      <c r="DV6" s="56"/>
      <c r="DW6" s="56"/>
      <c r="DX6" s="56"/>
      <c r="DY6" s="56"/>
      <c r="DZ6" s="56"/>
      <c r="EA6" s="56"/>
      <c r="EB6" s="56"/>
      <c r="EC6" s="56"/>
      <c r="ED6" s="51"/>
      <c r="EE6" s="51"/>
      <c r="EF6" s="51"/>
      <c r="EG6" s="51"/>
      <c r="EH6" s="51"/>
    </row>
  </sheetData>
  <sheetProtection algorithmName="SHA-512" hashValue="blgpela4U8tTueuNZcNnECmz3+NwkdxtzylFw3r/T1u0WsmwW/uxY+Yq+akowhcrkd2glIGJdfejgREcG+1bBQ==" saltValue="GVlmnhzgdhgd3GW4YOpMIA==" spinCount="100000" sheet="1" objects="1"/>
  <mergeCells count="164">
    <mergeCell ref="L1:O1"/>
    <mergeCell ref="P1:S1"/>
    <mergeCell ref="T1:W1"/>
    <mergeCell ref="X1:AA1"/>
    <mergeCell ref="AB1:AE1"/>
    <mergeCell ref="AF1:AI1"/>
    <mergeCell ref="AJ1:AM1"/>
    <mergeCell ref="AN1:AQ1"/>
    <mergeCell ref="AR1:AU1"/>
    <mergeCell ref="AV1:AY1"/>
    <mergeCell ref="AZ1:BC1"/>
    <mergeCell ref="BD1:BG1"/>
    <mergeCell ref="BH1:BK1"/>
    <mergeCell ref="BL1:BO1"/>
    <mergeCell ref="BP1:BS1"/>
    <mergeCell ref="BT1:BW1"/>
    <mergeCell ref="BX1:CA1"/>
    <mergeCell ref="CB1:CE1"/>
    <mergeCell ref="CF1:CI1"/>
    <mergeCell ref="CJ1:CM1"/>
    <mergeCell ref="CN1:CQ1"/>
    <mergeCell ref="CR1:CU1"/>
    <mergeCell ref="CV1:CY1"/>
    <mergeCell ref="CZ1:DC1"/>
    <mergeCell ref="DD1:DG1"/>
    <mergeCell ref="DH1:DK1"/>
    <mergeCell ref="A1:A3"/>
    <mergeCell ref="B1:B3"/>
    <mergeCell ref="C1:C3"/>
    <mergeCell ref="D1:D3"/>
    <mergeCell ref="E1:E3"/>
    <mergeCell ref="F1:F3"/>
    <mergeCell ref="G1:G3"/>
    <mergeCell ref="H1:H3"/>
    <mergeCell ref="I1:I3"/>
    <mergeCell ref="J1:J3"/>
    <mergeCell ref="K1:K3"/>
    <mergeCell ref="L2:L3"/>
    <mergeCell ref="M2:M3"/>
    <mergeCell ref="N2:N3"/>
    <mergeCell ref="O2:O3"/>
    <mergeCell ref="P2:P3"/>
    <mergeCell ref="Q2:Q3"/>
    <mergeCell ref="R2:R3"/>
    <mergeCell ref="S2:S3"/>
    <mergeCell ref="T2:T3"/>
    <mergeCell ref="U2:U3"/>
    <mergeCell ref="V2:V3"/>
    <mergeCell ref="W2:W3"/>
    <mergeCell ref="X2:X3"/>
    <mergeCell ref="Y2:Y3"/>
    <mergeCell ref="Z2:Z3"/>
    <mergeCell ref="AA2:AA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 ref="AU2:AU3"/>
    <mergeCell ref="AV2:AV3"/>
    <mergeCell ref="AW2:AW3"/>
    <mergeCell ref="AX2:AX3"/>
    <mergeCell ref="AY2:AY3"/>
    <mergeCell ref="AZ2:AZ3"/>
    <mergeCell ref="BA2:BA3"/>
    <mergeCell ref="BB2:BB3"/>
    <mergeCell ref="BC2:BC3"/>
    <mergeCell ref="BD2:BD3"/>
    <mergeCell ref="BE2:BE3"/>
    <mergeCell ref="BF2:BF3"/>
    <mergeCell ref="BG2:BG3"/>
    <mergeCell ref="BH2:BH3"/>
    <mergeCell ref="BI2:BI3"/>
    <mergeCell ref="BJ2:BJ3"/>
    <mergeCell ref="BK2:BK3"/>
    <mergeCell ref="BL2:BL3"/>
    <mergeCell ref="BM2:BM3"/>
    <mergeCell ref="BN2:BN3"/>
    <mergeCell ref="BO2:BO3"/>
    <mergeCell ref="BP2:BP3"/>
    <mergeCell ref="BQ2:BQ3"/>
    <mergeCell ref="BR2:BR3"/>
    <mergeCell ref="BS2:BS3"/>
    <mergeCell ref="BT2:BT3"/>
    <mergeCell ref="BU2:BU3"/>
    <mergeCell ref="BV2:BV3"/>
    <mergeCell ref="BW2:BW3"/>
    <mergeCell ref="BX2:BX3"/>
    <mergeCell ref="BY2:BY3"/>
    <mergeCell ref="BZ2:BZ3"/>
    <mergeCell ref="CA2:CA3"/>
    <mergeCell ref="CB2:CB3"/>
    <mergeCell ref="CC2:CC3"/>
    <mergeCell ref="CD2:CD3"/>
    <mergeCell ref="CE2:CE3"/>
    <mergeCell ref="CF2:CF3"/>
    <mergeCell ref="CG2:CG3"/>
    <mergeCell ref="CH2:CH3"/>
    <mergeCell ref="CI2:CI3"/>
    <mergeCell ref="CJ2:CJ3"/>
    <mergeCell ref="CK2:CK3"/>
    <mergeCell ref="CL2:CL3"/>
    <mergeCell ref="CM2:CM3"/>
    <mergeCell ref="CN2:CN3"/>
    <mergeCell ref="CO2:CO3"/>
    <mergeCell ref="CP2:CP3"/>
    <mergeCell ref="CQ2:CQ3"/>
    <mergeCell ref="CR2:CR3"/>
    <mergeCell ref="CS2:CS3"/>
    <mergeCell ref="CT2:CT3"/>
    <mergeCell ref="CU2:CU3"/>
    <mergeCell ref="CV2:CV3"/>
    <mergeCell ref="CW2:CW3"/>
    <mergeCell ref="CX2:CX3"/>
    <mergeCell ref="CY2:CY3"/>
    <mergeCell ref="CZ2:CZ3"/>
    <mergeCell ref="DA2:DA3"/>
    <mergeCell ref="DB2:DB3"/>
    <mergeCell ref="DC2:DC3"/>
    <mergeCell ref="DD2:DD3"/>
    <mergeCell ref="DE2:DE3"/>
    <mergeCell ref="DF2:DF3"/>
    <mergeCell ref="DG2:DG3"/>
    <mergeCell ref="DH2:DH3"/>
    <mergeCell ref="DI2:DI3"/>
    <mergeCell ref="DJ2:DJ3"/>
    <mergeCell ref="DK2:DK3"/>
    <mergeCell ref="DL1:DL3"/>
    <mergeCell ref="DM1:DM3"/>
    <mergeCell ref="DN1:DN3"/>
    <mergeCell ref="DO1:DO3"/>
    <mergeCell ref="DP1:DP3"/>
    <mergeCell ref="DQ1:DQ3"/>
    <mergeCell ref="DR1:DR3"/>
    <mergeCell ref="DS1:DS3"/>
    <mergeCell ref="DT1:DT3"/>
    <mergeCell ref="DU1:DU3"/>
    <mergeCell ref="DV1:DV3"/>
    <mergeCell ref="DW1:DW3"/>
    <mergeCell ref="DX1:DX3"/>
    <mergeCell ref="DY1:DY3"/>
    <mergeCell ref="DZ1:DZ3"/>
    <mergeCell ref="EA1:EA3"/>
    <mergeCell ref="EB1:EB3"/>
    <mergeCell ref="EC1:EC3"/>
    <mergeCell ref="ED1:ED3"/>
    <mergeCell ref="EE1:EE3"/>
    <mergeCell ref="EF1:EF3"/>
    <mergeCell ref="EG1:EG3"/>
    <mergeCell ref="EH1:EH3"/>
  </mergeCells>
  <dataValidations count="1">
    <dataValidation allowBlank="1" showInputMessage="1" showErrorMessage="1" sqref="L4:W4 L5:T6"/>
  </dataValidation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FE4C0"/>
  </sheetPr>
  <dimension ref="A1:GT6"/>
  <sheetViews>
    <sheetView zoomScale="70" zoomScaleNormal="70" workbookViewId="0">
      <pane xSplit="1" ySplit="3" topLeftCell="Q4" activePane="bottomRight" state="frozen"/>
      <selection/>
      <selection pane="topRight"/>
      <selection pane="bottomLeft"/>
      <selection pane="bottomRight" activeCell="S4" sqref="S4"/>
    </sheetView>
  </sheetViews>
  <sheetFormatPr defaultColWidth="8.7" defaultRowHeight="22.05" customHeight="1" outlineLevelRow="5"/>
  <cols>
    <col min="1" max="13" width="48.2" style="23" customWidth="1"/>
    <col min="14" max="17" width="23.8" style="23" customWidth="1"/>
    <col min="18" max="18" width="25.9" style="23" customWidth="1"/>
    <col min="19" max="198" width="24" style="23" customWidth="1"/>
    <col min="199" max="199" width="7.5" style="24" customWidth="1"/>
    <col min="200" max="200" width="30.2" style="24" customWidth="1"/>
    <col min="201" max="201" width="8.6" style="24" customWidth="1"/>
    <col min="202" max="202" width="35.2" style="24" customWidth="1"/>
    <col min="203" max="16384" width="8.7" style="23"/>
  </cols>
  <sheetData>
    <row r="1" ht="31.05" customHeight="1" spans="1:202">
      <c r="A1" s="25" t="s">
        <v>207</v>
      </c>
      <c r="B1" s="25" t="s">
        <v>73</v>
      </c>
      <c r="C1" s="25" t="s">
        <v>74</v>
      </c>
      <c r="D1" s="25" t="s">
        <v>75</v>
      </c>
      <c r="E1" s="25" t="s">
        <v>76</v>
      </c>
      <c r="F1" s="25" t="s">
        <v>77</v>
      </c>
      <c r="G1" s="26" t="s">
        <v>78</v>
      </c>
      <c r="H1" s="27"/>
      <c r="I1" s="27"/>
      <c r="J1" s="34" t="s">
        <v>82</v>
      </c>
      <c r="K1" s="34" t="s">
        <v>83</v>
      </c>
      <c r="L1" s="34" t="s">
        <v>84</v>
      </c>
      <c r="M1" s="34" t="s">
        <v>85</v>
      </c>
      <c r="N1" s="25" t="s">
        <v>5</v>
      </c>
      <c r="O1" s="25" t="s">
        <v>208</v>
      </c>
      <c r="P1" s="25" t="s">
        <v>209</v>
      </c>
      <c r="Q1" s="25" t="s">
        <v>210</v>
      </c>
      <c r="R1" s="40" t="s">
        <v>211</v>
      </c>
      <c r="S1" s="41" t="s">
        <v>217</v>
      </c>
      <c r="T1" s="41"/>
      <c r="U1" s="41"/>
      <c r="V1" s="41"/>
      <c r="W1" s="41" t="s">
        <v>218</v>
      </c>
      <c r="X1" s="41"/>
      <c r="Y1" s="41"/>
      <c r="Z1" s="41"/>
      <c r="AA1" s="41" t="s">
        <v>219</v>
      </c>
      <c r="AB1" s="41"/>
      <c r="AC1" s="41"/>
      <c r="AD1" s="41"/>
      <c r="AE1" s="41" t="s">
        <v>220</v>
      </c>
      <c r="AF1" s="41"/>
      <c r="AG1" s="41"/>
      <c r="AH1" s="41"/>
      <c r="AI1" s="41" t="s">
        <v>221</v>
      </c>
      <c r="AJ1" s="41"/>
      <c r="AK1" s="41"/>
      <c r="AL1" s="41"/>
      <c r="AM1" s="41" t="s">
        <v>222</v>
      </c>
      <c r="AN1" s="41"/>
      <c r="AO1" s="41"/>
      <c r="AP1" s="41"/>
      <c r="AQ1" s="41" t="s">
        <v>223</v>
      </c>
      <c r="AR1" s="41"/>
      <c r="AS1" s="41"/>
      <c r="AT1" s="41"/>
      <c r="AU1" s="41" t="s">
        <v>224</v>
      </c>
      <c r="AV1" s="41"/>
      <c r="AW1" s="41"/>
      <c r="AX1" s="41"/>
      <c r="AY1" s="41" t="s">
        <v>225</v>
      </c>
      <c r="AZ1" s="41"/>
      <c r="BA1" s="41"/>
      <c r="BB1" s="41"/>
      <c r="BC1" s="41" t="s">
        <v>226</v>
      </c>
      <c r="BD1" s="41"/>
      <c r="BE1" s="41"/>
      <c r="BF1" s="41"/>
      <c r="BG1" s="41" t="s">
        <v>227</v>
      </c>
      <c r="BH1" s="41"/>
      <c r="BI1" s="41"/>
      <c r="BJ1" s="41"/>
      <c r="BK1" s="41" t="s">
        <v>228</v>
      </c>
      <c r="BL1" s="41"/>
      <c r="BM1" s="41"/>
      <c r="BN1" s="41"/>
      <c r="BO1" s="41" t="s">
        <v>229</v>
      </c>
      <c r="BP1" s="41"/>
      <c r="BQ1" s="41"/>
      <c r="BR1" s="41"/>
      <c r="BS1" s="41" t="s">
        <v>230</v>
      </c>
      <c r="BT1" s="41"/>
      <c r="BU1" s="41"/>
      <c r="BV1" s="41"/>
      <c r="BW1" s="41" t="s">
        <v>231</v>
      </c>
      <c r="BX1" s="41"/>
      <c r="BY1" s="41"/>
      <c r="BZ1" s="41"/>
      <c r="CA1" s="41" t="s">
        <v>232</v>
      </c>
      <c r="CB1" s="41"/>
      <c r="CC1" s="41"/>
      <c r="CD1" s="41"/>
      <c r="CE1" s="41" t="s">
        <v>233</v>
      </c>
      <c r="CF1" s="41"/>
      <c r="CG1" s="41"/>
      <c r="CH1" s="41"/>
      <c r="CI1" s="41" t="s">
        <v>234</v>
      </c>
      <c r="CJ1" s="41"/>
      <c r="CK1" s="41"/>
      <c r="CL1" s="41"/>
      <c r="CM1" s="41" t="s">
        <v>235</v>
      </c>
      <c r="CN1" s="41"/>
      <c r="CO1" s="41"/>
      <c r="CP1" s="41"/>
      <c r="CQ1" s="41" t="s">
        <v>236</v>
      </c>
      <c r="CR1" s="41"/>
      <c r="CS1" s="41"/>
      <c r="CT1" s="41"/>
      <c r="CU1" s="41" t="s">
        <v>237</v>
      </c>
      <c r="CV1" s="41"/>
      <c r="CW1" s="41"/>
      <c r="CX1" s="41"/>
      <c r="CY1" s="41" t="s">
        <v>238</v>
      </c>
      <c r="CZ1" s="41"/>
      <c r="DA1" s="41"/>
      <c r="DB1" s="41"/>
      <c r="DC1" s="41" t="s">
        <v>239</v>
      </c>
      <c r="DD1" s="41"/>
      <c r="DE1" s="41"/>
      <c r="DF1" s="41"/>
      <c r="DG1" s="41" t="s">
        <v>240</v>
      </c>
      <c r="DH1" s="41"/>
      <c r="DI1" s="41"/>
      <c r="DJ1" s="41"/>
      <c r="DK1" s="41" t="s">
        <v>261</v>
      </c>
      <c r="DL1" s="41"/>
      <c r="DM1" s="41"/>
      <c r="DN1" s="41"/>
      <c r="DO1" s="41" t="s">
        <v>92</v>
      </c>
      <c r="DP1" s="41"/>
      <c r="DQ1" s="41"/>
      <c r="DR1" s="41"/>
      <c r="DS1" s="41" t="s">
        <v>262</v>
      </c>
      <c r="DT1" s="41"/>
      <c r="DU1" s="41"/>
      <c r="DV1" s="41"/>
      <c r="DW1" s="41" t="s">
        <v>263</v>
      </c>
      <c r="DX1" s="41"/>
      <c r="DY1" s="41"/>
      <c r="DZ1" s="41"/>
      <c r="EA1" s="41" t="s">
        <v>264</v>
      </c>
      <c r="EB1" s="41"/>
      <c r="EC1" s="41"/>
      <c r="ED1" s="41"/>
      <c r="EE1" s="41" t="s">
        <v>265</v>
      </c>
      <c r="EF1" s="41"/>
      <c r="EG1" s="41"/>
      <c r="EH1" s="41"/>
      <c r="EI1" s="41" t="s">
        <v>266</v>
      </c>
      <c r="EJ1" s="41"/>
      <c r="EK1" s="41"/>
      <c r="EL1" s="41"/>
      <c r="EM1" s="41" t="s">
        <v>267</v>
      </c>
      <c r="EN1" s="41"/>
      <c r="EO1" s="41"/>
      <c r="EP1" s="41"/>
      <c r="EQ1" s="41" t="s">
        <v>99</v>
      </c>
      <c r="ER1" s="41"/>
      <c r="ES1" s="41"/>
      <c r="ET1" s="41"/>
      <c r="EU1" s="41" t="s">
        <v>268</v>
      </c>
      <c r="EV1" s="41"/>
      <c r="EW1" s="41"/>
      <c r="EX1" s="41"/>
      <c r="EY1" s="41" t="s">
        <v>269</v>
      </c>
      <c r="EZ1" s="41"/>
      <c r="FA1" s="41"/>
      <c r="FB1" s="41"/>
      <c r="FC1" s="41" t="s">
        <v>270</v>
      </c>
      <c r="FD1" s="41"/>
      <c r="FE1" s="41"/>
      <c r="FF1" s="41"/>
      <c r="FG1" s="41" t="s">
        <v>271</v>
      </c>
      <c r="FH1" s="41"/>
      <c r="FI1" s="41"/>
      <c r="FJ1" s="41"/>
      <c r="FK1" s="41" t="s">
        <v>39</v>
      </c>
      <c r="FL1" s="41"/>
      <c r="FM1" s="41"/>
      <c r="FN1" s="41"/>
      <c r="FO1" s="41" t="s">
        <v>40</v>
      </c>
      <c r="FP1" s="41"/>
      <c r="FQ1" s="41"/>
      <c r="FR1" s="41"/>
      <c r="FS1" s="41" t="s">
        <v>104</v>
      </c>
      <c r="FT1" s="41"/>
      <c r="FU1" s="41"/>
      <c r="FV1" s="41"/>
      <c r="FW1" s="41" t="s">
        <v>105</v>
      </c>
      <c r="FX1" s="41"/>
      <c r="FY1" s="41"/>
      <c r="FZ1" s="41"/>
      <c r="GA1" s="41" t="s">
        <v>106</v>
      </c>
      <c r="GB1" s="41"/>
      <c r="GC1" s="41"/>
      <c r="GD1" s="41"/>
      <c r="GE1" s="44" t="s">
        <v>107</v>
      </c>
      <c r="GF1" s="45" t="s">
        <v>272</v>
      </c>
      <c r="GG1" s="45" t="s">
        <v>273</v>
      </c>
      <c r="GH1" s="45" t="s">
        <v>274</v>
      </c>
      <c r="GI1" s="45" t="s">
        <v>275</v>
      </c>
      <c r="GJ1" s="45" t="s">
        <v>276</v>
      </c>
      <c r="GK1" s="45" t="s">
        <v>113</v>
      </c>
      <c r="GL1" s="45" t="s">
        <v>46</v>
      </c>
      <c r="GM1" s="45" t="s">
        <v>114</v>
      </c>
      <c r="GN1" s="45" t="s">
        <v>115</v>
      </c>
      <c r="GO1" s="45" t="s">
        <v>277</v>
      </c>
      <c r="GP1" s="45" t="s">
        <v>278</v>
      </c>
      <c r="GQ1" s="28" t="s">
        <v>257</v>
      </c>
      <c r="GR1" s="25" t="s">
        <v>258</v>
      </c>
      <c r="GS1" s="25" t="s">
        <v>259</v>
      </c>
      <c r="GT1" s="25" t="s">
        <v>260</v>
      </c>
    </row>
    <row r="2" ht="31.05" customHeight="1" spans="1:202">
      <c r="A2" s="28"/>
      <c r="B2" s="28"/>
      <c r="C2" s="28"/>
      <c r="D2" s="28"/>
      <c r="E2" s="28"/>
      <c r="F2" s="28"/>
      <c r="G2" s="29" t="s">
        <v>79</v>
      </c>
      <c r="H2" s="29" t="s">
        <v>80</v>
      </c>
      <c r="I2" s="35" t="s">
        <v>81</v>
      </c>
      <c r="J2" s="36"/>
      <c r="K2" s="36"/>
      <c r="L2" s="36"/>
      <c r="M2" s="36"/>
      <c r="N2" s="28"/>
      <c r="O2" s="28"/>
      <c r="P2" s="28"/>
      <c r="Q2" s="28"/>
      <c r="R2" s="40"/>
      <c r="S2" s="41" t="s">
        <v>11</v>
      </c>
      <c r="T2" s="41" t="s">
        <v>89</v>
      </c>
      <c r="U2" s="41" t="s">
        <v>90</v>
      </c>
      <c r="V2" s="41" t="s">
        <v>14</v>
      </c>
      <c r="W2" s="41" t="s">
        <v>11</v>
      </c>
      <c r="X2" s="41" t="s">
        <v>89</v>
      </c>
      <c r="Y2" s="41" t="s">
        <v>90</v>
      </c>
      <c r="Z2" s="41" t="s">
        <v>14</v>
      </c>
      <c r="AA2" s="41" t="s">
        <v>11</v>
      </c>
      <c r="AB2" s="41" t="s">
        <v>89</v>
      </c>
      <c r="AC2" s="41" t="s">
        <v>90</v>
      </c>
      <c r="AD2" s="41" t="s">
        <v>14</v>
      </c>
      <c r="AE2" s="41" t="s">
        <v>11</v>
      </c>
      <c r="AF2" s="41" t="s">
        <v>89</v>
      </c>
      <c r="AG2" s="41" t="s">
        <v>90</v>
      </c>
      <c r="AH2" s="41" t="s">
        <v>14</v>
      </c>
      <c r="AI2" s="41" t="s">
        <v>11</v>
      </c>
      <c r="AJ2" s="41" t="s">
        <v>89</v>
      </c>
      <c r="AK2" s="41" t="s">
        <v>90</v>
      </c>
      <c r="AL2" s="41" t="s">
        <v>14</v>
      </c>
      <c r="AM2" s="41" t="s">
        <v>11</v>
      </c>
      <c r="AN2" s="41" t="s">
        <v>89</v>
      </c>
      <c r="AO2" s="41" t="s">
        <v>90</v>
      </c>
      <c r="AP2" s="41" t="s">
        <v>14</v>
      </c>
      <c r="AQ2" s="41" t="s">
        <v>11</v>
      </c>
      <c r="AR2" s="41" t="s">
        <v>89</v>
      </c>
      <c r="AS2" s="41" t="s">
        <v>90</v>
      </c>
      <c r="AT2" s="41" t="s">
        <v>14</v>
      </c>
      <c r="AU2" s="41" t="s">
        <v>11</v>
      </c>
      <c r="AV2" s="41" t="s">
        <v>89</v>
      </c>
      <c r="AW2" s="41" t="s">
        <v>90</v>
      </c>
      <c r="AX2" s="41" t="s">
        <v>14</v>
      </c>
      <c r="AY2" s="41" t="s">
        <v>11</v>
      </c>
      <c r="AZ2" s="41" t="s">
        <v>89</v>
      </c>
      <c r="BA2" s="41" t="s">
        <v>90</v>
      </c>
      <c r="BB2" s="41" t="s">
        <v>14</v>
      </c>
      <c r="BC2" s="41" t="s">
        <v>11</v>
      </c>
      <c r="BD2" s="41" t="s">
        <v>89</v>
      </c>
      <c r="BE2" s="41" t="s">
        <v>90</v>
      </c>
      <c r="BF2" s="41" t="s">
        <v>14</v>
      </c>
      <c r="BG2" s="41" t="s">
        <v>11</v>
      </c>
      <c r="BH2" s="41" t="s">
        <v>89</v>
      </c>
      <c r="BI2" s="41" t="s">
        <v>90</v>
      </c>
      <c r="BJ2" s="41" t="s">
        <v>14</v>
      </c>
      <c r="BK2" s="41" t="s">
        <v>11</v>
      </c>
      <c r="BL2" s="41" t="s">
        <v>89</v>
      </c>
      <c r="BM2" s="41" t="s">
        <v>90</v>
      </c>
      <c r="BN2" s="41" t="s">
        <v>14</v>
      </c>
      <c r="BO2" s="41" t="s">
        <v>11</v>
      </c>
      <c r="BP2" s="41" t="s">
        <v>89</v>
      </c>
      <c r="BQ2" s="41" t="s">
        <v>90</v>
      </c>
      <c r="BR2" s="41" t="s">
        <v>14</v>
      </c>
      <c r="BS2" s="41" t="s">
        <v>11</v>
      </c>
      <c r="BT2" s="41" t="s">
        <v>89</v>
      </c>
      <c r="BU2" s="41" t="s">
        <v>90</v>
      </c>
      <c r="BV2" s="41" t="s">
        <v>14</v>
      </c>
      <c r="BW2" s="41" t="s">
        <v>11</v>
      </c>
      <c r="BX2" s="41" t="s">
        <v>89</v>
      </c>
      <c r="BY2" s="41" t="s">
        <v>90</v>
      </c>
      <c r="BZ2" s="41" t="s">
        <v>14</v>
      </c>
      <c r="CA2" s="41" t="s">
        <v>11</v>
      </c>
      <c r="CB2" s="41" t="s">
        <v>89</v>
      </c>
      <c r="CC2" s="41" t="s">
        <v>90</v>
      </c>
      <c r="CD2" s="41" t="s">
        <v>14</v>
      </c>
      <c r="CE2" s="41" t="s">
        <v>11</v>
      </c>
      <c r="CF2" s="41" t="s">
        <v>89</v>
      </c>
      <c r="CG2" s="41" t="s">
        <v>90</v>
      </c>
      <c r="CH2" s="41" t="s">
        <v>14</v>
      </c>
      <c r="CI2" s="41" t="s">
        <v>11</v>
      </c>
      <c r="CJ2" s="41" t="s">
        <v>89</v>
      </c>
      <c r="CK2" s="41" t="s">
        <v>90</v>
      </c>
      <c r="CL2" s="41" t="s">
        <v>14</v>
      </c>
      <c r="CM2" s="41" t="s">
        <v>11</v>
      </c>
      <c r="CN2" s="41" t="s">
        <v>89</v>
      </c>
      <c r="CO2" s="41" t="s">
        <v>90</v>
      </c>
      <c r="CP2" s="41" t="s">
        <v>14</v>
      </c>
      <c r="CQ2" s="41" t="s">
        <v>11</v>
      </c>
      <c r="CR2" s="41" t="s">
        <v>89</v>
      </c>
      <c r="CS2" s="41" t="s">
        <v>90</v>
      </c>
      <c r="CT2" s="41" t="s">
        <v>14</v>
      </c>
      <c r="CU2" s="41" t="s">
        <v>11</v>
      </c>
      <c r="CV2" s="41" t="s">
        <v>89</v>
      </c>
      <c r="CW2" s="41" t="s">
        <v>90</v>
      </c>
      <c r="CX2" s="41" t="s">
        <v>14</v>
      </c>
      <c r="CY2" s="41" t="s">
        <v>11</v>
      </c>
      <c r="CZ2" s="41" t="s">
        <v>89</v>
      </c>
      <c r="DA2" s="41" t="s">
        <v>90</v>
      </c>
      <c r="DB2" s="41" t="s">
        <v>14</v>
      </c>
      <c r="DC2" s="41" t="s">
        <v>11</v>
      </c>
      <c r="DD2" s="41" t="s">
        <v>89</v>
      </c>
      <c r="DE2" s="41" t="s">
        <v>90</v>
      </c>
      <c r="DF2" s="41" t="s">
        <v>14</v>
      </c>
      <c r="DG2" s="41" t="s">
        <v>11</v>
      </c>
      <c r="DH2" s="41" t="s">
        <v>89</v>
      </c>
      <c r="DI2" s="41" t="s">
        <v>90</v>
      </c>
      <c r="DJ2" s="41" t="s">
        <v>14</v>
      </c>
      <c r="DK2" s="41" t="s">
        <v>11</v>
      </c>
      <c r="DL2" s="41" t="s">
        <v>89</v>
      </c>
      <c r="DM2" s="41" t="s">
        <v>90</v>
      </c>
      <c r="DN2" s="41" t="s">
        <v>14</v>
      </c>
      <c r="DO2" s="41" t="s">
        <v>11</v>
      </c>
      <c r="DP2" s="41" t="s">
        <v>89</v>
      </c>
      <c r="DQ2" s="41" t="s">
        <v>90</v>
      </c>
      <c r="DR2" s="41" t="s">
        <v>14</v>
      </c>
      <c r="DS2" s="41" t="s">
        <v>11</v>
      </c>
      <c r="DT2" s="41" t="s">
        <v>89</v>
      </c>
      <c r="DU2" s="41" t="s">
        <v>90</v>
      </c>
      <c r="DV2" s="41" t="s">
        <v>14</v>
      </c>
      <c r="DW2" s="41" t="s">
        <v>11</v>
      </c>
      <c r="DX2" s="41" t="s">
        <v>89</v>
      </c>
      <c r="DY2" s="41" t="s">
        <v>90</v>
      </c>
      <c r="DZ2" s="41" t="s">
        <v>14</v>
      </c>
      <c r="EA2" s="41" t="s">
        <v>11</v>
      </c>
      <c r="EB2" s="41" t="s">
        <v>89</v>
      </c>
      <c r="EC2" s="41" t="s">
        <v>90</v>
      </c>
      <c r="ED2" s="41" t="s">
        <v>14</v>
      </c>
      <c r="EE2" s="41" t="s">
        <v>11</v>
      </c>
      <c r="EF2" s="41" t="s">
        <v>89</v>
      </c>
      <c r="EG2" s="41" t="s">
        <v>90</v>
      </c>
      <c r="EH2" s="41" t="s">
        <v>14</v>
      </c>
      <c r="EI2" s="41" t="s">
        <v>11</v>
      </c>
      <c r="EJ2" s="41" t="s">
        <v>89</v>
      </c>
      <c r="EK2" s="41" t="s">
        <v>90</v>
      </c>
      <c r="EL2" s="41" t="s">
        <v>14</v>
      </c>
      <c r="EM2" s="41" t="s">
        <v>11</v>
      </c>
      <c r="EN2" s="41" t="s">
        <v>89</v>
      </c>
      <c r="EO2" s="41" t="s">
        <v>90</v>
      </c>
      <c r="EP2" s="41" t="s">
        <v>14</v>
      </c>
      <c r="EQ2" s="41" t="s">
        <v>11</v>
      </c>
      <c r="ER2" s="41" t="s">
        <v>89</v>
      </c>
      <c r="ES2" s="41" t="s">
        <v>90</v>
      </c>
      <c r="ET2" s="41" t="s">
        <v>14</v>
      </c>
      <c r="EU2" s="41" t="s">
        <v>11</v>
      </c>
      <c r="EV2" s="41" t="s">
        <v>89</v>
      </c>
      <c r="EW2" s="41" t="s">
        <v>90</v>
      </c>
      <c r="EX2" s="41" t="s">
        <v>14</v>
      </c>
      <c r="EY2" s="41" t="s">
        <v>11</v>
      </c>
      <c r="EZ2" s="41" t="s">
        <v>89</v>
      </c>
      <c r="FA2" s="41" t="s">
        <v>90</v>
      </c>
      <c r="FB2" s="41" t="s">
        <v>14</v>
      </c>
      <c r="FC2" s="41" t="s">
        <v>11</v>
      </c>
      <c r="FD2" s="41" t="s">
        <v>89</v>
      </c>
      <c r="FE2" s="41" t="s">
        <v>90</v>
      </c>
      <c r="FF2" s="41" t="s">
        <v>14</v>
      </c>
      <c r="FG2" s="41" t="s">
        <v>11</v>
      </c>
      <c r="FH2" s="41" t="s">
        <v>89</v>
      </c>
      <c r="FI2" s="41" t="s">
        <v>90</v>
      </c>
      <c r="FJ2" s="41" t="s">
        <v>14</v>
      </c>
      <c r="FK2" s="41" t="s">
        <v>11</v>
      </c>
      <c r="FL2" s="41" t="s">
        <v>89</v>
      </c>
      <c r="FM2" s="41" t="s">
        <v>90</v>
      </c>
      <c r="FN2" s="41" t="s">
        <v>14</v>
      </c>
      <c r="FO2" s="41" t="s">
        <v>11</v>
      </c>
      <c r="FP2" s="41" t="s">
        <v>89</v>
      </c>
      <c r="FQ2" s="41" t="s">
        <v>90</v>
      </c>
      <c r="FR2" s="41" t="s">
        <v>14</v>
      </c>
      <c r="FS2" s="41" t="s">
        <v>11</v>
      </c>
      <c r="FT2" s="41" t="s">
        <v>89</v>
      </c>
      <c r="FU2" s="41" t="s">
        <v>90</v>
      </c>
      <c r="FV2" s="41" t="s">
        <v>14</v>
      </c>
      <c r="FW2" s="41" t="s">
        <v>11</v>
      </c>
      <c r="FX2" s="41" t="s">
        <v>89</v>
      </c>
      <c r="FY2" s="41" t="s">
        <v>90</v>
      </c>
      <c r="FZ2" s="41" t="s">
        <v>14</v>
      </c>
      <c r="GA2" s="41" t="s">
        <v>11</v>
      </c>
      <c r="GB2" s="41" t="s">
        <v>89</v>
      </c>
      <c r="GC2" s="41" t="s">
        <v>90</v>
      </c>
      <c r="GD2" s="41" t="s">
        <v>14</v>
      </c>
      <c r="GE2" s="46"/>
      <c r="GF2" s="47"/>
      <c r="GG2" s="47"/>
      <c r="GH2" s="47"/>
      <c r="GI2" s="47"/>
      <c r="GJ2" s="47"/>
      <c r="GK2" s="47"/>
      <c r="GL2" s="47"/>
      <c r="GM2" s="47"/>
      <c r="GN2" s="47"/>
      <c r="GO2" s="47"/>
      <c r="GP2" s="47"/>
      <c r="GQ2" s="28"/>
      <c r="GR2" s="25"/>
      <c r="GS2" s="28"/>
      <c r="GT2" s="25"/>
    </row>
    <row r="3" ht="55.05" customHeight="1" spans="1:202">
      <c r="A3" s="28"/>
      <c r="B3" s="28"/>
      <c r="C3" s="28"/>
      <c r="D3" s="28"/>
      <c r="E3" s="28"/>
      <c r="F3" s="28"/>
      <c r="G3" s="30"/>
      <c r="H3" s="30"/>
      <c r="I3" s="37"/>
      <c r="J3" s="38"/>
      <c r="K3" s="38"/>
      <c r="L3" s="38"/>
      <c r="M3" s="38"/>
      <c r="N3" s="28"/>
      <c r="O3" s="28"/>
      <c r="P3" s="28"/>
      <c r="Q3" s="28"/>
      <c r="R3" s="40"/>
      <c r="S3" s="41"/>
      <c r="T3" s="41" t="s">
        <v>12</v>
      </c>
      <c r="U3" s="41" t="s">
        <v>13</v>
      </c>
      <c r="V3" s="41" t="s">
        <v>14</v>
      </c>
      <c r="W3" s="41" t="s">
        <v>11</v>
      </c>
      <c r="X3" s="41" t="s">
        <v>12</v>
      </c>
      <c r="Y3" s="41" t="s">
        <v>13</v>
      </c>
      <c r="Z3" s="41" t="s">
        <v>14</v>
      </c>
      <c r="AA3" s="41" t="s">
        <v>11</v>
      </c>
      <c r="AB3" s="41" t="s">
        <v>12</v>
      </c>
      <c r="AC3" s="41" t="s">
        <v>13</v>
      </c>
      <c r="AD3" s="41" t="s">
        <v>14</v>
      </c>
      <c r="AE3" s="41" t="s">
        <v>11</v>
      </c>
      <c r="AF3" s="41" t="s">
        <v>12</v>
      </c>
      <c r="AG3" s="41" t="s">
        <v>13</v>
      </c>
      <c r="AH3" s="41" t="s">
        <v>14</v>
      </c>
      <c r="AI3" s="41"/>
      <c r="AJ3" s="41" t="s">
        <v>12</v>
      </c>
      <c r="AK3" s="41" t="s">
        <v>13</v>
      </c>
      <c r="AL3" s="41" t="s">
        <v>14</v>
      </c>
      <c r="AM3" s="41"/>
      <c r="AN3" s="41" t="s">
        <v>12</v>
      </c>
      <c r="AO3" s="41" t="s">
        <v>13</v>
      </c>
      <c r="AP3" s="41" t="s">
        <v>14</v>
      </c>
      <c r="AQ3" s="41"/>
      <c r="AR3" s="41" t="s">
        <v>12</v>
      </c>
      <c r="AS3" s="41" t="s">
        <v>13</v>
      </c>
      <c r="AT3" s="41" t="s">
        <v>14</v>
      </c>
      <c r="AU3" s="41" t="s">
        <v>11</v>
      </c>
      <c r="AV3" s="41" t="s">
        <v>12</v>
      </c>
      <c r="AW3" s="41" t="s">
        <v>13</v>
      </c>
      <c r="AX3" s="41" t="s">
        <v>14</v>
      </c>
      <c r="AY3" s="41" t="s">
        <v>11</v>
      </c>
      <c r="AZ3" s="41" t="s">
        <v>12</v>
      </c>
      <c r="BA3" s="41" t="s">
        <v>13</v>
      </c>
      <c r="BB3" s="41" t="s">
        <v>14</v>
      </c>
      <c r="BC3" s="41"/>
      <c r="BD3" s="41" t="s">
        <v>12</v>
      </c>
      <c r="BE3" s="41" t="s">
        <v>13</v>
      </c>
      <c r="BF3" s="41" t="s">
        <v>14</v>
      </c>
      <c r="BG3" s="41"/>
      <c r="BH3" s="41" t="s">
        <v>12</v>
      </c>
      <c r="BI3" s="41" t="s">
        <v>13</v>
      </c>
      <c r="BJ3" s="41" t="s">
        <v>14</v>
      </c>
      <c r="BK3" s="41" t="s">
        <v>11</v>
      </c>
      <c r="BL3" s="41" t="s">
        <v>12</v>
      </c>
      <c r="BM3" s="41" t="s">
        <v>13</v>
      </c>
      <c r="BN3" s="41" t="s">
        <v>14</v>
      </c>
      <c r="BO3" s="41"/>
      <c r="BP3" s="41" t="s">
        <v>12</v>
      </c>
      <c r="BQ3" s="41" t="s">
        <v>13</v>
      </c>
      <c r="BR3" s="41" t="s">
        <v>14</v>
      </c>
      <c r="BS3" s="41"/>
      <c r="BT3" s="41" t="s">
        <v>12</v>
      </c>
      <c r="BU3" s="41" t="s">
        <v>13</v>
      </c>
      <c r="BV3" s="41" t="s">
        <v>14</v>
      </c>
      <c r="BW3" s="41" t="s">
        <v>11</v>
      </c>
      <c r="BX3" s="41" t="s">
        <v>12</v>
      </c>
      <c r="BY3" s="41" t="s">
        <v>13</v>
      </c>
      <c r="BZ3" s="41" t="s">
        <v>14</v>
      </c>
      <c r="CA3" s="41" t="s">
        <v>11</v>
      </c>
      <c r="CB3" s="41" t="s">
        <v>12</v>
      </c>
      <c r="CC3" s="41" t="s">
        <v>13</v>
      </c>
      <c r="CD3" s="41" t="s">
        <v>14</v>
      </c>
      <c r="CE3" s="41" t="s">
        <v>11</v>
      </c>
      <c r="CF3" s="41" t="s">
        <v>12</v>
      </c>
      <c r="CG3" s="41" t="s">
        <v>13</v>
      </c>
      <c r="CH3" s="41" t="s">
        <v>14</v>
      </c>
      <c r="CI3" s="41" t="s">
        <v>11</v>
      </c>
      <c r="CJ3" s="41" t="s">
        <v>12</v>
      </c>
      <c r="CK3" s="41" t="s">
        <v>13</v>
      </c>
      <c r="CL3" s="41" t="s">
        <v>14</v>
      </c>
      <c r="CM3" s="41" t="s">
        <v>11</v>
      </c>
      <c r="CN3" s="41" t="s">
        <v>12</v>
      </c>
      <c r="CO3" s="41" t="s">
        <v>13</v>
      </c>
      <c r="CP3" s="41" t="s">
        <v>14</v>
      </c>
      <c r="CQ3" s="41" t="s">
        <v>11</v>
      </c>
      <c r="CR3" s="41" t="s">
        <v>12</v>
      </c>
      <c r="CS3" s="41" t="s">
        <v>13</v>
      </c>
      <c r="CT3" s="41" t="s">
        <v>14</v>
      </c>
      <c r="CU3" s="41" t="s">
        <v>11</v>
      </c>
      <c r="CV3" s="41" t="s">
        <v>12</v>
      </c>
      <c r="CW3" s="41" t="s">
        <v>13</v>
      </c>
      <c r="CX3" s="41" t="s">
        <v>14</v>
      </c>
      <c r="CY3" s="41"/>
      <c r="CZ3" s="41"/>
      <c r="DA3" s="41"/>
      <c r="DB3" s="41"/>
      <c r="DC3" s="41" t="s">
        <v>11</v>
      </c>
      <c r="DD3" s="41" t="s">
        <v>12</v>
      </c>
      <c r="DE3" s="41" t="s">
        <v>13</v>
      </c>
      <c r="DF3" s="41" t="s">
        <v>14</v>
      </c>
      <c r="DG3" s="41" t="s">
        <v>11</v>
      </c>
      <c r="DH3" s="41" t="s">
        <v>12</v>
      </c>
      <c r="DI3" s="41" t="s">
        <v>13</v>
      </c>
      <c r="DJ3" s="41" t="s">
        <v>14</v>
      </c>
      <c r="DK3" s="41"/>
      <c r="DL3" s="41" t="s">
        <v>12</v>
      </c>
      <c r="DM3" s="41" t="s">
        <v>13</v>
      </c>
      <c r="DN3" s="41" t="s">
        <v>14</v>
      </c>
      <c r="DO3" s="41"/>
      <c r="DP3" s="41" t="s">
        <v>12</v>
      </c>
      <c r="DQ3" s="41" t="s">
        <v>13</v>
      </c>
      <c r="DR3" s="41" t="s">
        <v>14</v>
      </c>
      <c r="DS3" s="41"/>
      <c r="DT3" s="41" t="s">
        <v>12</v>
      </c>
      <c r="DU3" s="41" t="s">
        <v>13</v>
      </c>
      <c r="DV3" s="41" t="s">
        <v>14</v>
      </c>
      <c r="DW3" s="41"/>
      <c r="DX3" s="41" t="s">
        <v>12</v>
      </c>
      <c r="DY3" s="41" t="s">
        <v>13</v>
      </c>
      <c r="DZ3" s="41" t="s">
        <v>14</v>
      </c>
      <c r="EA3" s="41"/>
      <c r="EB3" s="41" t="s">
        <v>12</v>
      </c>
      <c r="EC3" s="41" t="s">
        <v>13</v>
      </c>
      <c r="ED3" s="41" t="s">
        <v>14</v>
      </c>
      <c r="EE3" s="41"/>
      <c r="EF3" s="41" t="s">
        <v>12</v>
      </c>
      <c r="EG3" s="41" t="s">
        <v>13</v>
      </c>
      <c r="EH3" s="41" t="s">
        <v>14</v>
      </c>
      <c r="EI3" s="41"/>
      <c r="EJ3" s="41" t="s">
        <v>12</v>
      </c>
      <c r="EK3" s="41" t="s">
        <v>13</v>
      </c>
      <c r="EL3" s="41" t="s">
        <v>14</v>
      </c>
      <c r="EM3" s="41"/>
      <c r="EN3" s="41" t="s">
        <v>12</v>
      </c>
      <c r="EO3" s="41" t="s">
        <v>13</v>
      </c>
      <c r="EP3" s="41" t="s">
        <v>14</v>
      </c>
      <c r="EQ3" s="41"/>
      <c r="ER3" s="41" t="s">
        <v>12</v>
      </c>
      <c r="ES3" s="41" t="s">
        <v>13</v>
      </c>
      <c r="ET3" s="41" t="s">
        <v>14</v>
      </c>
      <c r="EU3" s="41"/>
      <c r="EV3" s="41" t="s">
        <v>12</v>
      </c>
      <c r="EW3" s="41" t="s">
        <v>13</v>
      </c>
      <c r="EX3" s="41" t="s">
        <v>14</v>
      </c>
      <c r="EY3" s="41"/>
      <c r="EZ3" s="41" t="s">
        <v>12</v>
      </c>
      <c r="FA3" s="41" t="s">
        <v>13</v>
      </c>
      <c r="FB3" s="41" t="s">
        <v>14</v>
      </c>
      <c r="FC3" s="41"/>
      <c r="FD3" s="41" t="s">
        <v>12</v>
      </c>
      <c r="FE3" s="41" t="s">
        <v>13</v>
      </c>
      <c r="FF3" s="41" t="s">
        <v>14</v>
      </c>
      <c r="FG3" s="41"/>
      <c r="FH3" s="41" t="s">
        <v>12</v>
      </c>
      <c r="FI3" s="41" t="s">
        <v>13</v>
      </c>
      <c r="FJ3" s="41" t="s">
        <v>14</v>
      </c>
      <c r="FK3" s="41"/>
      <c r="FL3" s="41" t="s">
        <v>12</v>
      </c>
      <c r="FM3" s="41" t="s">
        <v>13</v>
      </c>
      <c r="FN3" s="41" t="s">
        <v>14</v>
      </c>
      <c r="FO3" s="41"/>
      <c r="FP3" s="41" t="s">
        <v>12</v>
      </c>
      <c r="FQ3" s="41" t="s">
        <v>13</v>
      </c>
      <c r="FR3" s="41" t="s">
        <v>14</v>
      </c>
      <c r="FS3" s="41"/>
      <c r="FT3" s="41" t="s">
        <v>12</v>
      </c>
      <c r="FU3" s="41" t="s">
        <v>13</v>
      </c>
      <c r="FV3" s="41" t="s">
        <v>14</v>
      </c>
      <c r="FW3" s="41"/>
      <c r="FX3" s="41" t="s">
        <v>12</v>
      </c>
      <c r="FY3" s="41" t="s">
        <v>13</v>
      </c>
      <c r="FZ3" s="41" t="s">
        <v>14</v>
      </c>
      <c r="GA3" s="41"/>
      <c r="GB3" s="41" t="s">
        <v>12</v>
      </c>
      <c r="GC3" s="41" t="s">
        <v>13</v>
      </c>
      <c r="GD3" s="41" t="s">
        <v>14</v>
      </c>
      <c r="GE3" s="48"/>
      <c r="GF3" s="49"/>
      <c r="GG3" s="49"/>
      <c r="GH3" s="49"/>
      <c r="GI3" s="49"/>
      <c r="GJ3" s="49"/>
      <c r="GK3" s="49"/>
      <c r="GL3" s="49"/>
      <c r="GM3" s="49"/>
      <c r="GN3" s="49"/>
      <c r="GO3" s="49"/>
      <c r="GP3" s="49"/>
      <c r="GQ3" s="28"/>
      <c r="GR3" s="28"/>
      <c r="GS3" s="28"/>
      <c r="GT3" s="28"/>
    </row>
    <row r="4" s="21" customFormat="1" ht="42" customHeight="1" spans="1:202">
      <c r="A4" s="31" t="str">
        <f>'年度报表（纵版）'!C4</f>
        <v>xxx有限公司</v>
      </c>
      <c r="B4" s="31">
        <f>'年度报表（纵版）'!C5</f>
        <v>0</v>
      </c>
      <c r="C4" s="31">
        <f>'年度报表（纵版）'!C6</f>
        <v>0</v>
      </c>
      <c r="D4" s="31">
        <f>'年度报表（纵版）'!C7</f>
        <v>0</v>
      </c>
      <c r="E4" s="32">
        <f>'年度报表（纵版）'!C8</f>
        <v>0</v>
      </c>
      <c r="F4" s="31">
        <f>'年度报表（纵版）'!C9</f>
        <v>0</v>
      </c>
      <c r="G4" s="31">
        <f>'年度报表（纵版）'!C10</f>
        <v>0</v>
      </c>
      <c r="H4" s="31">
        <f>'年度报表（纵版）'!C11</f>
        <v>0</v>
      </c>
      <c r="I4" s="31">
        <f>'年度报表（纵版）'!C12</f>
        <v>0</v>
      </c>
      <c r="J4" s="31">
        <f>'年度报表（纵版）'!C13</f>
        <v>0</v>
      </c>
      <c r="K4" s="31">
        <f>'年度报表（纵版）'!C14</f>
        <v>0</v>
      </c>
      <c r="L4" s="31">
        <f>'年度报表（纵版）'!C15</f>
        <v>0</v>
      </c>
      <c r="M4" s="31">
        <f>'年度报表（纵版）'!C16</f>
        <v>0</v>
      </c>
      <c r="N4" s="31">
        <f>'年度报表（纵版）'!C17</f>
        <v>0</v>
      </c>
      <c r="O4" s="31">
        <f>'年度报表（纵版）'!C18</f>
        <v>0</v>
      </c>
      <c r="P4" s="39">
        <f>'年度报表（纵版）'!C19</f>
        <v>0</v>
      </c>
      <c r="Q4" s="31">
        <f>'年度报表（纵版）'!C20</f>
        <v>0</v>
      </c>
      <c r="R4" s="31">
        <f>'年度报表（纵版）'!C21</f>
        <v>0</v>
      </c>
      <c r="S4" s="42">
        <f>'年度报表（纵版）'!C23</f>
        <v>0</v>
      </c>
      <c r="T4" s="42">
        <f>'年度报表（纵版）'!D23</f>
        <v>0</v>
      </c>
      <c r="U4" s="42">
        <f>'年度报表（纵版）'!E23</f>
        <v>0</v>
      </c>
      <c r="V4" s="42">
        <f>'年度报表（纵版）'!F23</f>
        <v>0</v>
      </c>
      <c r="W4" s="42">
        <f>'年度报表（纵版）'!C24</f>
        <v>0</v>
      </c>
      <c r="X4" s="42">
        <f>'年度报表（纵版）'!D24</f>
        <v>0</v>
      </c>
      <c r="Y4" s="42">
        <f>'年度报表（纵版）'!E24</f>
        <v>0</v>
      </c>
      <c r="Z4" s="42">
        <f>'年度报表（纵版）'!F24</f>
        <v>0</v>
      </c>
      <c r="AA4" s="42">
        <f>'年度报表（纵版）'!C25</f>
        <v>0</v>
      </c>
      <c r="AB4" s="42">
        <f>'年度报表（纵版）'!D25</f>
        <v>0</v>
      </c>
      <c r="AC4" s="42">
        <f>'年度报表（纵版）'!E25</f>
        <v>0</v>
      </c>
      <c r="AD4" s="42">
        <f>'年度报表（纵版）'!F25</f>
        <v>0</v>
      </c>
      <c r="AE4" s="42">
        <f>'年度报表（纵版）'!C26</f>
        <v>0</v>
      </c>
      <c r="AF4" s="42">
        <f>'年度报表（纵版）'!D26</f>
        <v>0</v>
      </c>
      <c r="AG4" s="42">
        <f>'年度报表（纵版）'!E26</f>
        <v>0</v>
      </c>
      <c r="AH4" s="42">
        <f>'年度报表（纵版）'!F26</f>
        <v>0</v>
      </c>
      <c r="AI4" s="42">
        <f>'年度报表（纵版）'!C27</f>
        <v>0</v>
      </c>
      <c r="AJ4" s="42">
        <f>'年度报表（纵版）'!D27</f>
        <v>0</v>
      </c>
      <c r="AK4" s="42">
        <f>'年度报表（纵版）'!E27</f>
        <v>0</v>
      </c>
      <c r="AL4" s="42">
        <f>'年度报表（纵版）'!F27</f>
        <v>0</v>
      </c>
      <c r="AM4" s="42">
        <f>'年度报表（纵版）'!C28</f>
        <v>0</v>
      </c>
      <c r="AN4" s="42">
        <f>'年度报表（纵版）'!D28</f>
        <v>0</v>
      </c>
      <c r="AO4" s="42">
        <f>'年度报表（纵版）'!E28</f>
        <v>0</v>
      </c>
      <c r="AP4" s="42">
        <f>'年度报表（纵版）'!F28</f>
        <v>0</v>
      </c>
      <c r="AQ4" s="42">
        <f>'年度报表（纵版）'!C29</f>
        <v>0</v>
      </c>
      <c r="AR4" s="42">
        <f>'年度报表（纵版）'!D29</f>
        <v>0</v>
      </c>
      <c r="AS4" s="42">
        <f>'年度报表（纵版）'!E29</f>
        <v>0</v>
      </c>
      <c r="AT4" s="42">
        <f>'年度报表（纵版）'!F29</f>
        <v>0</v>
      </c>
      <c r="AU4" s="42">
        <f>'年度报表（纵版）'!C30</f>
        <v>0</v>
      </c>
      <c r="AV4" s="42">
        <f>'年度报表（纵版）'!D30</f>
        <v>0</v>
      </c>
      <c r="AW4" s="42">
        <f>'年度报表（纵版）'!E30</f>
        <v>0</v>
      </c>
      <c r="AX4" s="42">
        <f>'年度报表（纵版）'!F30</f>
        <v>0</v>
      </c>
      <c r="AY4" s="42">
        <f>'年度报表（纵版）'!C31</f>
        <v>0</v>
      </c>
      <c r="AZ4" s="42">
        <f>'年度报表（纵版）'!D31</f>
        <v>0</v>
      </c>
      <c r="BA4" s="42">
        <f>'年度报表（纵版）'!E31</f>
        <v>0</v>
      </c>
      <c r="BB4" s="42">
        <f>'年度报表（纵版）'!F31</f>
        <v>0</v>
      </c>
      <c r="BC4" s="42">
        <f>'年度报表（纵版）'!C32</f>
        <v>0</v>
      </c>
      <c r="BD4" s="42">
        <f>'年度报表（纵版）'!D32</f>
        <v>0</v>
      </c>
      <c r="BE4" s="42">
        <f>'年度报表（纵版）'!E32</f>
        <v>0</v>
      </c>
      <c r="BF4" s="42">
        <f>'年度报表（纵版）'!F32</f>
        <v>0</v>
      </c>
      <c r="BG4" s="42">
        <f>'年度报表（纵版）'!C33</f>
        <v>0</v>
      </c>
      <c r="BH4" s="42">
        <f>'年度报表（纵版）'!D33</f>
        <v>0</v>
      </c>
      <c r="BI4" s="42">
        <f>'年度报表（纵版）'!E33</f>
        <v>0</v>
      </c>
      <c r="BJ4" s="42">
        <f>'年度报表（纵版）'!F33</f>
        <v>0</v>
      </c>
      <c r="BK4" s="42">
        <f>'年度报表（纵版）'!C34</f>
        <v>0</v>
      </c>
      <c r="BL4" s="42">
        <f>'年度报表（纵版）'!D34</f>
        <v>0</v>
      </c>
      <c r="BM4" s="42">
        <f>'年度报表（纵版）'!E34</f>
        <v>0</v>
      </c>
      <c r="BN4" s="42">
        <f>'年度报表（纵版）'!F34</f>
        <v>0</v>
      </c>
      <c r="BO4" s="42">
        <f>'年度报表（纵版）'!C35</f>
        <v>0</v>
      </c>
      <c r="BP4" s="42">
        <f>'年度报表（纵版）'!D35</f>
        <v>0</v>
      </c>
      <c r="BQ4" s="42">
        <f>'年度报表（纵版）'!E35</f>
        <v>0</v>
      </c>
      <c r="BR4" s="42">
        <f>'年度报表（纵版）'!F35</f>
        <v>0</v>
      </c>
      <c r="BS4" s="42">
        <f>'年度报表（纵版）'!C36</f>
        <v>0</v>
      </c>
      <c r="BT4" s="42">
        <f>'年度报表（纵版）'!D36</f>
        <v>0</v>
      </c>
      <c r="BU4" s="42">
        <f>'年度报表（纵版）'!E36</f>
        <v>0</v>
      </c>
      <c r="BV4" s="42">
        <f>'年度报表（纵版）'!F36</f>
        <v>0</v>
      </c>
      <c r="BW4" s="42">
        <f>'年度报表（纵版）'!C37</f>
        <v>0</v>
      </c>
      <c r="BX4" s="42">
        <f>'年度报表（纵版）'!D37</f>
        <v>0</v>
      </c>
      <c r="BY4" s="42">
        <f>'年度报表（纵版）'!E37</f>
        <v>0</v>
      </c>
      <c r="BZ4" s="42">
        <f>'年度报表（纵版）'!F37</f>
        <v>0</v>
      </c>
      <c r="CA4" s="42">
        <f>'年度报表（纵版）'!C38</f>
        <v>0</v>
      </c>
      <c r="CB4" s="42">
        <f>'年度报表（纵版）'!D38</f>
        <v>0</v>
      </c>
      <c r="CC4" s="42">
        <f>'年度报表（纵版）'!E38</f>
        <v>0</v>
      </c>
      <c r="CD4" s="42">
        <f>'年度报表（纵版）'!F38</f>
        <v>0</v>
      </c>
      <c r="CE4" s="42">
        <f>'年度报表（纵版）'!C39</f>
        <v>0</v>
      </c>
      <c r="CF4" s="42">
        <f>'年度报表（纵版）'!D39</f>
        <v>0</v>
      </c>
      <c r="CG4" s="42">
        <f>'年度报表（纵版）'!E39</f>
        <v>0</v>
      </c>
      <c r="CH4" s="42">
        <f>'年度报表（纵版）'!F39</f>
        <v>0</v>
      </c>
      <c r="CI4" s="42">
        <f>'年度报表（纵版）'!C40</f>
        <v>0</v>
      </c>
      <c r="CJ4" s="42">
        <f>'年度报表（纵版）'!D40</f>
        <v>0</v>
      </c>
      <c r="CK4" s="42">
        <f>'年度报表（纵版）'!E40</f>
        <v>0</v>
      </c>
      <c r="CL4" s="42">
        <f>'年度报表（纵版）'!F40</f>
        <v>0</v>
      </c>
      <c r="CM4" s="42">
        <f>'年度报表（纵版）'!C41</f>
        <v>0</v>
      </c>
      <c r="CN4" s="42">
        <f>'年度报表（纵版）'!D41</f>
        <v>0</v>
      </c>
      <c r="CO4" s="42">
        <f>'年度报表（纵版）'!E41</f>
        <v>0</v>
      </c>
      <c r="CP4" s="42">
        <f>'年度报表（纵版）'!F41</f>
        <v>0</v>
      </c>
      <c r="CQ4" s="42">
        <f>'年度报表（纵版）'!C42</f>
        <v>0</v>
      </c>
      <c r="CR4" s="42">
        <f>'年度报表（纵版）'!D42</f>
        <v>0</v>
      </c>
      <c r="CS4" s="42">
        <f>'年度报表（纵版）'!E42</f>
        <v>0</v>
      </c>
      <c r="CT4" s="42">
        <f>'年度报表（纵版）'!F42</f>
        <v>0</v>
      </c>
      <c r="CU4" s="42">
        <f>'年度报表（纵版）'!C43</f>
        <v>0</v>
      </c>
      <c r="CV4" s="42">
        <f>'年度报表（纵版）'!D43</f>
        <v>0</v>
      </c>
      <c r="CW4" s="42">
        <f>'年度报表（纵版）'!E43</f>
        <v>0</v>
      </c>
      <c r="CX4" s="42">
        <f>'年度报表（纵版）'!F43</f>
        <v>0</v>
      </c>
      <c r="CY4" s="42">
        <f>'年度报表（纵版）'!C44</f>
        <v>0</v>
      </c>
      <c r="CZ4" s="42">
        <f>'年度报表（纵版）'!D44</f>
        <v>0</v>
      </c>
      <c r="DA4" s="42">
        <f>'年度报表（纵版）'!E44</f>
        <v>0</v>
      </c>
      <c r="DB4" s="42">
        <f>'年度报表（纵版）'!F44</f>
        <v>0</v>
      </c>
      <c r="DC4" s="42">
        <f>'年度报表（纵版）'!C45</f>
        <v>0</v>
      </c>
      <c r="DD4" s="42">
        <f>'年度报表（纵版）'!D45</f>
        <v>0</v>
      </c>
      <c r="DE4" s="42">
        <f>'年度报表（纵版）'!E45</f>
        <v>0</v>
      </c>
      <c r="DF4" s="42">
        <f>'年度报表（纵版）'!F45</f>
        <v>0</v>
      </c>
      <c r="DG4" s="42">
        <f>'年度报表（纵版）'!C46</f>
        <v>0</v>
      </c>
      <c r="DH4" s="42">
        <f>'年度报表（纵版）'!D46</f>
        <v>0</v>
      </c>
      <c r="DI4" s="42">
        <f>'年度报表（纵版）'!E46</f>
        <v>0</v>
      </c>
      <c r="DJ4" s="42">
        <f>'年度报表（纵版）'!F46</f>
        <v>0</v>
      </c>
      <c r="DK4" s="42">
        <f>'年度报表（纵版）'!C47</f>
        <v>0</v>
      </c>
      <c r="DL4" s="42">
        <f>'年度报表（纵版）'!D47</f>
        <v>0</v>
      </c>
      <c r="DM4" s="42">
        <f>'年度报表（纵版）'!E47</f>
        <v>0</v>
      </c>
      <c r="DN4" s="42">
        <f>'年度报表（纵版）'!F47</f>
        <v>0</v>
      </c>
      <c r="DO4" s="42">
        <f>'年度报表（纵版）'!C48</f>
        <v>0</v>
      </c>
      <c r="DP4" s="42">
        <f>'年度报表（纵版）'!D48</f>
        <v>0</v>
      </c>
      <c r="DQ4" s="42">
        <f>'年度报表（纵版）'!E48</f>
        <v>0</v>
      </c>
      <c r="DR4" s="42">
        <f>'年度报表（纵版）'!F48</f>
        <v>0</v>
      </c>
      <c r="DS4" s="42">
        <f>'年度报表（纵版）'!C49</f>
        <v>0</v>
      </c>
      <c r="DT4" s="42">
        <f>'年度报表（纵版）'!D49</f>
        <v>0</v>
      </c>
      <c r="DU4" s="42">
        <f>'年度报表（纵版）'!E49</f>
        <v>0</v>
      </c>
      <c r="DV4" s="42">
        <f>'年度报表（纵版）'!F49</f>
        <v>0</v>
      </c>
      <c r="DW4" s="42">
        <f>'年度报表（纵版）'!C50</f>
        <v>0</v>
      </c>
      <c r="DX4" s="42">
        <f>'年度报表（纵版）'!D50</f>
        <v>0</v>
      </c>
      <c r="DY4" s="42">
        <f>'年度报表（纵版）'!E50</f>
        <v>0</v>
      </c>
      <c r="DZ4" s="42">
        <f>'年度报表（纵版）'!F50</f>
        <v>0</v>
      </c>
      <c r="EA4" s="42">
        <f>'年度报表（纵版）'!C51</f>
        <v>0</v>
      </c>
      <c r="EB4" s="42">
        <f>'年度报表（纵版）'!D51</f>
        <v>0</v>
      </c>
      <c r="EC4" s="42">
        <f>'年度报表（纵版）'!E51</f>
        <v>0</v>
      </c>
      <c r="ED4" s="42">
        <f>'年度报表（纵版）'!F51</f>
        <v>0</v>
      </c>
      <c r="EE4" s="42">
        <f>'年度报表（纵版）'!C52</f>
        <v>0</v>
      </c>
      <c r="EF4" s="42">
        <f>'年度报表（纵版）'!D52</f>
        <v>0</v>
      </c>
      <c r="EG4" s="42">
        <f>'年度报表（纵版）'!E52</f>
        <v>0</v>
      </c>
      <c r="EH4" s="42">
        <f>'年度报表（纵版）'!F52</f>
        <v>0</v>
      </c>
      <c r="EI4" s="42">
        <f>'年度报表（纵版）'!C53</f>
        <v>0</v>
      </c>
      <c r="EJ4" s="42">
        <f>'年度报表（纵版）'!D53</f>
        <v>0</v>
      </c>
      <c r="EK4" s="42">
        <f>'年度报表（纵版）'!E53</f>
        <v>0</v>
      </c>
      <c r="EL4" s="42">
        <f>'年度报表（纵版）'!F53</f>
        <v>0</v>
      </c>
      <c r="EM4" s="42">
        <f>'年度报表（纵版）'!C54</f>
        <v>0</v>
      </c>
      <c r="EN4" s="42">
        <f>'年度报表（纵版）'!D54</f>
        <v>0</v>
      </c>
      <c r="EO4" s="42">
        <f>'年度报表（纵版）'!E54</f>
        <v>0</v>
      </c>
      <c r="EP4" s="42">
        <f>'年度报表（纵版）'!F54</f>
        <v>0</v>
      </c>
      <c r="EQ4" s="42">
        <f>'年度报表（纵版）'!C55</f>
        <v>0</v>
      </c>
      <c r="ER4" s="42">
        <f>'年度报表（纵版）'!D55</f>
        <v>0</v>
      </c>
      <c r="ES4" s="42">
        <f>'年度报表（纵版）'!E55</f>
        <v>0</v>
      </c>
      <c r="ET4" s="42">
        <f>'年度报表（纵版）'!F55</f>
        <v>0</v>
      </c>
      <c r="EU4" s="42">
        <f>'年度报表（纵版）'!C56</f>
        <v>0</v>
      </c>
      <c r="EV4" s="42">
        <f>'年度报表（纵版）'!D56</f>
        <v>0</v>
      </c>
      <c r="EW4" s="42">
        <f>'年度报表（纵版）'!E56</f>
        <v>0</v>
      </c>
      <c r="EX4" s="42">
        <f>'年度报表（纵版）'!F56</f>
        <v>0</v>
      </c>
      <c r="EY4" s="42">
        <f>'年度报表（纵版）'!C57</f>
        <v>0</v>
      </c>
      <c r="EZ4" s="42">
        <f>'年度报表（纵版）'!D57</f>
        <v>0</v>
      </c>
      <c r="FA4" s="42">
        <f>'年度报表（纵版）'!E57</f>
        <v>0</v>
      </c>
      <c r="FB4" s="42">
        <f>'年度报表（纵版）'!F57</f>
        <v>0</v>
      </c>
      <c r="FC4" s="42">
        <f>'年度报表（纵版）'!C58</f>
        <v>0</v>
      </c>
      <c r="FD4" s="42">
        <f>'年度报表（纵版）'!D58</f>
        <v>0</v>
      </c>
      <c r="FE4" s="42">
        <f>'年度报表（纵版）'!E58</f>
        <v>0</v>
      </c>
      <c r="FF4" s="42">
        <f>'年度报表（纵版）'!F58</f>
        <v>0</v>
      </c>
      <c r="FG4" s="42">
        <f>'年度报表（纵版）'!C59</f>
        <v>0</v>
      </c>
      <c r="FH4" s="42">
        <f>'年度报表（纵版）'!D59</f>
        <v>0</v>
      </c>
      <c r="FI4" s="42">
        <f>'年度报表（纵版）'!E59</f>
        <v>0</v>
      </c>
      <c r="FJ4" s="42">
        <f>'年度报表（纵版）'!F59</f>
        <v>0</v>
      </c>
      <c r="FK4" s="42">
        <f>'年度报表（纵版）'!C60</f>
        <v>0</v>
      </c>
      <c r="FL4" s="42">
        <f>'年度报表（纵版）'!D60</f>
        <v>0</v>
      </c>
      <c r="FM4" s="42">
        <f>'年度报表（纵版）'!E60</f>
        <v>0</v>
      </c>
      <c r="FN4" s="42">
        <f>'年度报表（纵版）'!F60</f>
        <v>0</v>
      </c>
      <c r="FO4" s="42" t="e">
        <f>'年度报表（纵版）'!C61</f>
        <v>#DIV/0!</v>
      </c>
      <c r="FP4" s="42" t="str">
        <f>'年度报表（纵版）'!D61</f>
        <v>-</v>
      </c>
      <c r="FQ4" s="42" t="str">
        <f>'年度报表（纵版）'!E61</f>
        <v>-</v>
      </c>
      <c r="FR4" s="42" t="e">
        <f>'年度报表（纵版）'!F61</f>
        <v>#DIV/0!</v>
      </c>
      <c r="FS4" s="42">
        <f>'年度报表（纵版）'!C62</f>
        <v>0</v>
      </c>
      <c r="FT4" s="42">
        <f>'年度报表（纵版）'!D62</f>
        <v>0</v>
      </c>
      <c r="FU4" s="42">
        <f>'年度报表（纵版）'!E62</f>
        <v>0</v>
      </c>
      <c r="FV4" s="42">
        <f>'年度报表（纵版）'!F62</f>
        <v>0</v>
      </c>
      <c r="FW4" s="42">
        <f>'年度报表（纵版）'!C63</f>
        <v>0</v>
      </c>
      <c r="FX4" s="42">
        <f>'年度报表（纵版）'!D63</f>
        <v>0</v>
      </c>
      <c r="FY4" s="42">
        <f>'年度报表（纵版）'!E63</f>
        <v>0</v>
      </c>
      <c r="FZ4" s="42">
        <f>'年度报表（纵版）'!F63</f>
        <v>0</v>
      </c>
      <c r="GA4" s="42">
        <f>'年度报表（纵版）'!C64</f>
        <v>0</v>
      </c>
      <c r="GB4" s="42">
        <f>'年度报表（纵版）'!D64</f>
        <v>0</v>
      </c>
      <c r="GC4" s="42">
        <f>'年度报表（纵版）'!E64</f>
        <v>0</v>
      </c>
      <c r="GD4" s="42">
        <f>'年度报表（纵版）'!F64</f>
        <v>0</v>
      </c>
      <c r="GE4" s="42">
        <f>'年度报表（纵版）'!C65</f>
        <v>0</v>
      </c>
      <c r="GF4" s="42">
        <f>'年度报表（纵版）'!C66</f>
        <v>0</v>
      </c>
      <c r="GG4" s="42">
        <f>'年度报表（纵版）'!C67</f>
        <v>0</v>
      </c>
      <c r="GH4" s="42">
        <f>'年度报表（纵版）'!C68</f>
        <v>0</v>
      </c>
      <c r="GI4" s="42">
        <f>'年度报表（纵版）'!C69</f>
        <v>0</v>
      </c>
      <c r="GJ4" s="42">
        <f>'年度报表（纵版）'!C70</f>
        <v>0</v>
      </c>
      <c r="GK4" s="42">
        <f>'年度报表（纵版）'!C71</f>
        <v>0</v>
      </c>
      <c r="GL4" s="42">
        <f>'年度报表（纵版）'!C72</f>
        <v>0</v>
      </c>
      <c r="GM4" s="42">
        <f>'年度报表（纵版）'!C73</f>
        <v>0</v>
      </c>
      <c r="GN4" s="42">
        <f>'年度报表（纵版）'!C74</f>
        <v>0</v>
      </c>
      <c r="GO4" s="42">
        <f>'年度报表（纵版）'!C75</f>
        <v>0</v>
      </c>
      <c r="GP4" s="42">
        <f>'年度报表（纵版）'!C76</f>
        <v>0</v>
      </c>
      <c r="GQ4" s="50">
        <f>'年度报表（纵版）'!B77</f>
        <v>0</v>
      </c>
      <c r="GR4" s="50">
        <f>'年度报表（纵版）'!B78</f>
        <v>0</v>
      </c>
      <c r="GS4" s="50">
        <f>'年度报表（纵版）'!D77</f>
        <v>0</v>
      </c>
      <c r="GT4" s="50">
        <f>'年度报表（纵版）'!D78</f>
        <v>0</v>
      </c>
    </row>
    <row r="5" s="22" customFormat="1" customHeight="1" spans="1:202">
      <c r="A5" s="33"/>
      <c r="B5" s="33"/>
      <c r="C5" s="33"/>
      <c r="D5" s="33"/>
      <c r="E5" s="33"/>
      <c r="F5" s="33"/>
      <c r="G5" s="33"/>
      <c r="H5" s="33"/>
      <c r="I5" s="33"/>
      <c r="J5" s="33"/>
      <c r="K5" s="33"/>
      <c r="L5" s="33"/>
      <c r="M5" s="33"/>
      <c r="N5" s="33"/>
      <c r="O5" s="33"/>
      <c r="P5" s="33"/>
      <c r="Q5" s="33"/>
      <c r="R5" s="3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c r="CB5" s="43"/>
      <c r="CC5" s="43"/>
      <c r="CD5" s="43"/>
      <c r="CE5" s="43"/>
      <c r="CF5" s="43"/>
      <c r="CG5" s="43"/>
      <c r="CH5" s="43"/>
      <c r="CI5" s="43"/>
      <c r="CJ5" s="43"/>
      <c r="CK5" s="43"/>
      <c r="CL5" s="43"/>
      <c r="CM5" s="43"/>
      <c r="CN5" s="43"/>
      <c r="CO5" s="43"/>
      <c r="CP5" s="43"/>
      <c r="CQ5" s="43"/>
      <c r="CR5" s="43"/>
      <c r="CS5" s="43"/>
      <c r="CT5" s="43"/>
      <c r="CU5" s="43"/>
      <c r="CV5" s="43"/>
      <c r="CW5" s="43"/>
      <c r="CX5" s="43"/>
      <c r="CY5" s="43"/>
      <c r="CZ5" s="43"/>
      <c r="DA5" s="43"/>
      <c r="DB5" s="43"/>
      <c r="DC5" s="43"/>
      <c r="DD5" s="43"/>
      <c r="DE5" s="43"/>
      <c r="DF5" s="43"/>
      <c r="DG5" s="43"/>
      <c r="DH5" s="43"/>
      <c r="DI5" s="43"/>
      <c r="DJ5" s="43"/>
      <c r="DK5" s="43"/>
      <c r="DL5" s="43"/>
      <c r="DM5" s="43"/>
      <c r="DN5" s="43"/>
      <c r="DO5" s="43"/>
      <c r="DP5" s="43"/>
      <c r="DQ5" s="43"/>
      <c r="DR5" s="43"/>
      <c r="DS5" s="43"/>
      <c r="DT5" s="43"/>
      <c r="DU5" s="43"/>
      <c r="DV5" s="43"/>
      <c r="DW5" s="43"/>
      <c r="DX5" s="43"/>
      <c r="DY5" s="43"/>
      <c r="DZ5" s="43"/>
      <c r="EA5" s="43"/>
      <c r="EB5" s="43"/>
      <c r="EC5" s="43"/>
      <c r="ED5" s="43"/>
      <c r="EE5" s="43"/>
      <c r="EF5" s="43"/>
      <c r="EG5" s="43"/>
      <c r="EH5" s="43"/>
      <c r="EI5" s="43"/>
      <c r="EJ5" s="43"/>
      <c r="EK5" s="43"/>
      <c r="EL5" s="43"/>
      <c r="EM5" s="43"/>
      <c r="EN5" s="43"/>
      <c r="EO5" s="43"/>
      <c r="EP5" s="43"/>
      <c r="EQ5" s="43"/>
      <c r="ER5" s="43"/>
      <c r="ES5" s="43"/>
      <c r="ET5" s="43"/>
      <c r="EU5" s="43"/>
      <c r="EV5" s="43"/>
      <c r="EW5" s="43"/>
      <c r="EX5" s="43"/>
      <c r="EY5" s="43"/>
      <c r="EZ5" s="43"/>
      <c r="FA5" s="43"/>
      <c r="FB5" s="43"/>
      <c r="FC5" s="43"/>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51"/>
      <c r="GR5" s="51"/>
      <c r="GS5" s="51"/>
      <c r="GT5" s="51"/>
    </row>
    <row r="6" s="22" customFormat="1" customHeight="1" spans="1:202">
      <c r="A6" s="33"/>
      <c r="B6" s="33"/>
      <c r="C6" s="33"/>
      <c r="D6" s="33"/>
      <c r="E6" s="33"/>
      <c r="F6" s="33"/>
      <c r="G6" s="33"/>
      <c r="H6" s="33"/>
      <c r="I6" s="33"/>
      <c r="J6" s="33"/>
      <c r="K6" s="33"/>
      <c r="L6" s="33"/>
      <c r="M6" s="33"/>
      <c r="N6" s="33"/>
      <c r="O6" s="33"/>
      <c r="P6" s="33"/>
      <c r="Q6" s="33"/>
      <c r="R6" s="3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c r="EX6" s="43"/>
      <c r="EY6" s="43"/>
      <c r="EZ6" s="43"/>
      <c r="FA6" s="43"/>
      <c r="FB6" s="43"/>
      <c r="FC6" s="43"/>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51"/>
      <c r="GR6" s="51"/>
      <c r="GS6" s="51"/>
      <c r="GT6" s="51"/>
    </row>
  </sheetData>
  <sheetProtection algorithmName="SHA-512" hashValue="ot1j6yz8P6b91kap9XGIzQsdXOt67nRpa9xndVlx5N+XKsSp5xi2QVzwhNdg6RnWzT5YXM28BDprk71rcZ4OZg==" saltValue="mDYMizzBlSFNwgbPxd7M9Q==" spinCount="100000" sheet="1" objects="1"/>
  <mergeCells count="245">
    <mergeCell ref="G1:I1"/>
    <mergeCell ref="S1:V1"/>
    <mergeCell ref="W1:Z1"/>
    <mergeCell ref="AA1:AD1"/>
    <mergeCell ref="AE1:AH1"/>
    <mergeCell ref="AI1:AL1"/>
    <mergeCell ref="AM1:AP1"/>
    <mergeCell ref="AQ1:AT1"/>
    <mergeCell ref="AU1:AX1"/>
    <mergeCell ref="AY1:BB1"/>
    <mergeCell ref="BC1:BF1"/>
    <mergeCell ref="BG1:BJ1"/>
    <mergeCell ref="BK1:BN1"/>
    <mergeCell ref="BO1:BR1"/>
    <mergeCell ref="BS1:BV1"/>
    <mergeCell ref="BW1:BZ1"/>
    <mergeCell ref="CA1:CD1"/>
    <mergeCell ref="CE1:CH1"/>
    <mergeCell ref="CI1:CL1"/>
    <mergeCell ref="CM1:CP1"/>
    <mergeCell ref="CQ1:CT1"/>
    <mergeCell ref="CU1:CX1"/>
    <mergeCell ref="CY1:DB1"/>
    <mergeCell ref="DC1:DF1"/>
    <mergeCell ref="DG1:DJ1"/>
    <mergeCell ref="DK1:DN1"/>
    <mergeCell ref="DO1:DR1"/>
    <mergeCell ref="DS1:DV1"/>
    <mergeCell ref="DW1:DZ1"/>
    <mergeCell ref="EA1:ED1"/>
    <mergeCell ref="EE1:EH1"/>
    <mergeCell ref="EI1:EL1"/>
    <mergeCell ref="EM1:EP1"/>
    <mergeCell ref="EQ1:ET1"/>
    <mergeCell ref="EU1:EX1"/>
    <mergeCell ref="EY1:FB1"/>
    <mergeCell ref="FC1:FF1"/>
    <mergeCell ref="FG1:FJ1"/>
    <mergeCell ref="FK1:FN1"/>
    <mergeCell ref="FO1:FR1"/>
    <mergeCell ref="FS1:FV1"/>
    <mergeCell ref="FW1:FZ1"/>
    <mergeCell ref="GA1:GD1"/>
    <mergeCell ref="A1:A3"/>
    <mergeCell ref="B1:B3"/>
    <mergeCell ref="C1:C3"/>
    <mergeCell ref="D1:D3"/>
    <mergeCell ref="E1:E3"/>
    <mergeCell ref="F1:F3"/>
    <mergeCell ref="G2:G3"/>
    <mergeCell ref="H2:H3"/>
    <mergeCell ref="I2:I3"/>
    <mergeCell ref="J1:J3"/>
    <mergeCell ref="K1:K3"/>
    <mergeCell ref="L1:L3"/>
    <mergeCell ref="M1:M3"/>
    <mergeCell ref="N1:N3"/>
    <mergeCell ref="O1:O3"/>
    <mergeCell ref="P1:P3"/>
    <mergeCell ref="Q1:Q3"/>
    <mergeCell ref="R1:R3"/>
    <mergeCell ref="S2:S3"/>
    <mergeCell ref="T2:T3"/>
    <mergeCell ref="U2:U3"/>
    <mergeCell ref="V2:V3"/>
    <mergeCell ref="W2:W3"/>
    <mergeCell ref="X2:X3"/>
    <mergeCell ref="Y2:Y3"/>
    <mergeCell ref="Z2:Z3"/>
    <mergeCell ref="AA2:AA3"/>
    <mergeCell ref="AB2:AB3"/>
    <mergeCell ref="AC2:AC3"/>
    <mergeCell ref="AD2:AD3"/>
    <mergeCell ref="AE2:AE3"/>
    <mergeCell ref="AF2:AF3"/>
    <mergeCell ref="AG2:AG3"/>
    <mergeCell ref="AH2:AH3"/>
    <mergeCell ref="AI2:AI3"/>
    <mergeCell ref="AJ2:AJ3"/>
    <mergeCell ref="AK2:AK3"/>
    <mergeCell ref="AL2:AL3"/>
    <mergeCell ref="AM2:AM3"/>
    <mergeCell ref="AN2:AN3"/>
    <mergeCell ref="AO2:AO3"/>
    <mergeCell ref="AP2:AP3"/>
    <mergeCell ref="AQ2:AQ3"/>
    <mergeCell ref="AR2:AR3"/>
    <mergeCell ref="AS2:AS3"/>
    <mergeCell ref="AT2:AT3"/>
    <mergeCell ref="AU2:AU3"/>
    <mergeCell ref="AV2:AV3"/>
    <mergeCell ref="AW2:AW3"/>
    <mergeCell ref="AX2:AX3"/>
    <mergeCell ref="AY2:AY3"/>
    <mergeCell ref="AZ2:AZ3"/>
    <mergeCell ref="BA2:BA3"/>
    <mergeCell ref="BB2:BB3"/>
    <mergeCell ref="BC2:BC3"/>
    <mergeCell ref="BD2:BD3"/>
    <mergeCell ref="BE2:BE3"/>
    <mergeCell ref="BF2:BF3"/>
    <mergeCell ref="BG2:BG3"/>
    <mergeCell ref="BH2:BH3"/>
    <mergeCell ref="BI2:BI3"/>
    <mergeCell ref="BJ2:BJ3"/>
    <mergeCell ref="BK2:BK3"/>
    <mergeCell ref="BL2:BL3"/>
    <mergeCell ref="BM2:BM3"/>
    <mergeCell ref="BN2:BN3"/>
    <mergeCell ref="BO2:BO3"/>
    <mergeCell ref="BP2:BP3"/>
    <mergeCell ref="BQ2:BQ3"/>
    <mergeCell ref="BR2:BR3"/>
    <mergeCell ref="BS2:BS3"/>
    <mergeCell ref="BT2:BT3"/>
    <mergeCell ref="BU2:BU3"/>
    <mergeCell ref="BV2:BV3"/>
    <mergeCell ref="BW2:BW3"/>
    <mergeCell ref="BX2:BX3"/>
    <mergeCell ref="BY2:BY3"/>
    <mergeCell ref="BZ2:BZ3"/>
    <mergeCell ref="CA2:CA3"/>
    <mergeCell ref="CB2:CB3"/>
    <mergeCell ref="CC2:CC3"/>
    <mergeCell ref="CD2:CD3"/>
    <mergeCell ref="CE2:CE3"/>
    <mergeCell ref="CF2:CF3"/>
    <mergeCell ref="CG2:CG3"/>
    <mergeCell ref="CH2:CH3"/>
    <mergeCell ref="CI2:CI3"/>
    <mergeCell ref="CJ2:CJ3"/>
    <mergeCell ref="CK2:CK3"/>
    <mergeCell ref="CL2:CL3"/>
    <mergeCell ref="CM2:CM3"/>
    <mergeCell ref="CN2:CN3"/>
    <mergeCell ref="CO2:CO3"/>
    <mergeCell ref="CP2:CP3"/>
    <mergeCell ref="CQ2:CQ3"/>
    <mergeCell ref="CR2:CR3"/>
    <mergeCell ref="CS2:CS3"/>
    <mergeCell ref="CT2:CT3"/>
    <mergeCell ref="CU2:CU3"/>
    <mergeCell ref="CV2:CV3"/>
    <mergeCell ref="CW2:CW3"/>
    <mergeCell ref="CX2:CX3"/>
    <mergeCell ref="CY2:CY3"/>
    <mergeCell ref="CZ2:CZ3"/>
    <mergeCell ref="DA2:DA3"/>
    <mergeCell ref="DB2:DB3"/>
    <mergeCell ref="DC2:DC3"/>
    <mergeCell ref="DD2:DD3"/>
    <mergeCell ref="DE2:DE3"/>
    <mergeCell ref="DF2:DF3"/>
    <mergeCell ref="DG2:DG3"/>
    <mergeCell ref="DH2:DH3"/>
    <mergeCell ref="DI2:DI3"/>
    <mergeCell ref="DJ2:DJ3"/>
    <mergeCell ref="DK2:DK3"/>
    <mergeCell ref="DL2:DL3"/>
    <mergeCell ref="DM2:DM3"/>
    <mergeCell ref="DN2:DN3"/>
    <mergeCell ref="DO2:DO3"/>
    <mergeCell ref="DP2:DP3"/>
    <mergeCell ref="DQ2:DQ3"/>
    <mergeCell ref="DR2:DR3"/>
    <mergeCell ref="DS2:DS3"/>
    <mergeCell ref="DT2:DT3"/>
    <mergeCell ref="DU2:DU3"/>
    <mergeCell ref="DV2:DV3"/>
    <mergeCell ref="DW2:DW3"/>
    <mergeCell ref="DX2:DX3"/>
    <mergeCell ref="DY2:DY3"/>
    <mergeCell ref="DZ2:DZ3"/>
    <mergeCell ref="EA2:EA3"/>
    <mergeCell ref="EB2:EB3"/>
    <mergeCell ref="EC2:EC3"/>
    <mergeCell ref="ED2:ED3"/>
    <mergeCell ref="EE2:EE3"/>
    <mergeCell ref="EF2:EF3"/>
    <mergeCell ref="EG2:EG3"/>
    <mergeCell ref="EH2:EH3"/>
    <mergeCell ref="EI2:EI3"/>
    <mergeCell ref="EJ2:EJ3"/>
    <mergeCell ref="EK2:EK3"/>
    <mergeCell ref="EL2:EL3"/>
    <mergeCell ref="EM2:EM3"/>
    <mergeCell ref="EN2:EN3"/>
    <mergeCell ref="EO2:EO3"/>
    <mergeCell ref="EP2:EP3"/>
    <mergeCell ref="EQ2:EQ3"/>
    <mergeCell ref="ER2:ER3"/>
    <mergeCell ref="ES2:ES3"/>
    <mergeCell ref="ET2:ET3"/>
    <mergeCell ref="EU2:EU3"/>
    <mergeCell ref="EV2:EV3"/>
    <mergeCell ref="EW2:EW3"/>
    <mergeCell ref="EX2:EX3"/>
    <mergeCell ref="EY2:EY3"/>
    <mergeCell ref="EZ2:EZ3"/>
    <mergeCell ref="FA2:FA3"/>
    <mergeCell ref="FB2:FB3"/>
    <mergeCell ref="FC2:FC3"/>
    <mergeCell ref="FD2:FD3"/>
    <mergeCell ref="FE2:FE3"/>
    <mergeCell ref="FF2:FF3"/>
    <mergeCell ref="FG2:FG3"/>
    <mergeCell ref="FH2:FH3"/>
    <mergeCell ref="FI2:FI3"/>
    <mergeCell ref="FJ2:FJ3"/>
    <mergeCell ref="FK2:FK3"/>
    <mergeCell ref="FL2:FL3"/>
    <mergeCell ref="FM2:FM3"/>
    <mergeCell ref="FN2:FN3"/>
    <mergeCell ref="FO2:FO3"/>
    <mergeCell ref="FP2:FP3"/>
    <mergeCell ref="FQ2:FQ3"/>
    <mergeCell ref="FR2:FR3"/>
    <mergeCell ref="FS2:FS3"/>
    <mergeCell ref="FT2:FT3"/>
    <mergeCell ref="FU2:FU3"/>
    <mergeCell ref="FV2:FV3"/>
    <mergeCell ref="FW2:FW3"/>
    <mergeCell ref="FX2:FX3"/>
    <mergeCell ref="FY2:FY3"/>
    <mergeCell ref="FZ2:FZ3"/>
    <mergeCell ref="GA2:GA3"/>
    <mergeCell ref="GB2:GB3"/>
    <mergeCell ref="GC2:GC3"/>
    <mergeCell ref="GD2:GD3"/>
    <mergeCell ref="GE1:GE3"/>
    <mergeCell ref="GF1:GF3"/>
    <mergeCell ref="GG1:GG3"/>
    <mergeCell ref="GH1:GH3"/>
    <mergeCell ref="GI1:GI3"/>
    <mergeCell ref="GJ1:GJ3"/>
    <mergeCell ref="GK1:GK3"/>
    <mergeCell ref="GL1:GL3"/>
    <mergeCell ref="GM1:GM3"/>
    <mergeCell ref="GN1:GN3"/>
    <mergeCell ref="GO1:GO3"/>
    <mergeCell ref="GP1:GP3"/>
    <mergeCell ref="GQ1:GQ3"/>
    <mergeCell ref="GR1:GR3"/>
    <mergeCell ref="GS1:GS3"/>
    <mergeCell ref="GT1:GT3"/>
  </mergeCells>
  <dataValidations count="1">
    <dataValidation allowBlank="1" showInputMessage="1" showErrorMessage="1" sqref="S4:AD4 S5:AA6"/>
  </dataValidation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V7"/>
  <sheetViews>
    <sheetView zoomScale="70" zoomScaleNormal="70" workbookViewId="0">
      <selection activeCell="D1" sqref="D1"/>
    </sheetView>
  </sheetViews>
  <sheetFormatPr defaultColWidth="9" defaultRowHeight="15.75" outlineLevelRow="6"/>
  <cols>
    <col min="1" max="1" width="17.4" customWidth="1"/>
    <col min="2" max="2" width="6" customWidth="1"/>
    <col min="3" max="12" width="11" customWidth="1"/>
  </cols>
  <sheetData>
    <row r="1" s="12" customFormat="1" ht="73.95" customHeight="1" spans="1:672">
      <c r="A1" s="14" t="s">
        <v>207</v>
      </c>
      <c r="B1" s="14" t="s">
        <v>279</v>
      </c>
      <c r="C1" s="12" t="s">
        <v>280</v>
      </c>
      <c r="D1" s="12" t="s">
        <v>281</v>
      </c>
      <c r="E1" s="12" t="s">
        <v>282</v>
      </c>
      <c r="F1" s="12" t="s">
        <v>283</v>
      </c>
      <c r="G1" s="12" t="s">
        <v>284</v>
      </c>
      <c r="H1" s="12" t="s">
        <v>285</v>
      </c>
      <c r="I1" s="12" t="s">
        <v>286</v>
      </c>
      <c r="J1" s="12" t="s">
        <v>287</v>
      </c>
      <c r="K1" s="12" t="s">
        <v>288</v>
      </c>
      <c r="L1" s="12" t="s">
        <v>289</v>
      </c>
      <c r="M1" s="15" t="s">
        <v>290</v>
      </c>
      <c r="N1" s="16" t="s">
        <v>291</v>
      </c>
      <c r="O1" s="16" t="s">
        <v>292</v>
      </c>
      <c r="P1" s="16" t="s">
        <v>293</v>
      </c>
      <c r="Q1" s="16" t="s">
        <v>294</v>
      </c>
      <c r="R1" s="16" t="s">
        <v>295</v>
      </c>
      <c r="S1" s="16" t="s">
        <v>296</v>
      </c>
      <c r="T1" s="16" t="s">
        <v>297</v>
      </c>
      <c r="U1" s="16" t="s">
        <v>298</v>
      </c>
      <c r="V1" s="16" t="s">
        <v>299</v>
      </c>
      <c r="W1" s="16" t="s">
        <v>300</v>
      </c>
      <c r="X1" s="14" t="s">
        <v>301</v>
      </c>
      <c r="Y1" s="12" t="s">
        <v>302</v>
      </c>
      <c r="Z1" s="12" t="s">
        <v>303</v>
      </c>
      <c r="AA1" s="12" t="s">
        <v>304</v>
      </c>
      <c r="AB1" s="12" t="s">
        <v>305</v>
      </c>
      <c r="AC1" s="12" t="s">
        <v>306</v>
      </c>
      <c r="AD1" s="12" t="s">
        <v>307</v>
      </c>
      <c r="AE1" s="12" t="s">
        <v>308</v>
      </c>
      <c r="AF1" s="12" t="s">
        <v>309</v>
      </c>
      <c r="AG1" s="12" t="s">
        <v>310</v>
      </c>
      <c r="AH1" s="12" t="s">
        <v>311</v>
      </c>
      <c r="AI1" s="15" t="s">
        <v>312</v>
      </c>
      <c r="AJ1" s="16" t="s">
        <v>313</v>
      </c>
      <c r="AK1" s="16" t="s">
        <v>314</v>
      </c>
      <c r="AL1" s="16" t="s">
        <v>315</v>
      </c>
      <c r="AM1" s="16" t="s">
        <v>316</v>
      </c>
      <c r="AN1" s="16" t="s">
        <v>317</v>
      </c>
      <c r="AO1" s="16" t="s">
        <v>318</v>
      </c>
      <c r="AP1" s="16" t="s">
        <v>319</v>
      </c>
      <c r="AQ1" s="16" t="s">
        <v>320</v>
      </c>
      <c r="AR1" s="16" t="s">
        <v>321</v>
      </c>
      <c r="AS1" s="16" t="s">
        <v>322</v>
      </c>
      <c r="AT1" s="14" t="s">
        <v>323</v>
      </c>
      <c r="AU1" s="12" t="s">
        <v>324</v>
      </c>
      <c r="AV1" s="12" t="s">
        <v>325</v>
      </c>
      <c r="AW1" s="12" t="s">
        <v>326</v>
      </c>
      <c r="AX1" s="12" t="s">
        <v>327</v>
      </c>
      <c r="AY1" s="12" t="s">
        <v>328</v>
      </c>
      <c r="AZ1" s="12" t="s">
        <v>329</v>
      </c>
      <c r="BA1" s="12" t="s">
        <v>330</v>
      </c>
      <c r="BB1" s="12" t="s">
        <v>331</v>
      </c>
      <c r="BC1" s="12" t="s">
        <v>332</v>
      </c>
      <c r="BD1" s="12" t="s">
        <v>333</v>
      </c>
      <c r="BE1" s="15" t="s">
        <v>334</v>
      </c>
      <c r="BF1" s="16" t="s">
        <v>335</v>
      </c>
      <c r="BG1" s="16" t="s">
        <v>336</v>
      </c>
      <c r="BH1" s="16" t="s">
        <v>337</v>
      </c>
      <c r="BI1" s="16" t="s">
        <v>338</v>
      </c>
      <c r="BJ1" s="16" t="s">
        <v>339</v>
      </c>
      <c r="BK1" s="16" t="s">
        <v>340</v>
      </c>
      <c r="BL1" s="16" t="s">
        <v>341</v>
      </c>
      <c r="BM1" s="16" t="s">
        <v>342</v>
      </c>
      <c r="BN1" s="16" t="s">
        <v>343</v>
      </c>
      <c r="BO1" s="16" t="s">
        <v>344</v>
      </c>
      <c r="BP1" s="14" t="s">
        <v>345</v>
      </c>
      <c r="BQ1" s="12" t="s">
        <v>346</v>
      </c>
      <c r="BR1" s="12" t="s">
        <v>347</v>
      </c>
      <c r="BS1" s="12" t="s">
        <v>348</v>
      </c>
      <c r="BT1" s="12" t="s">
        <v>349</v>
      </c>
      <c r="BU1" s="12" t="s">
        <v>350</v>
      </c>
      <c r="BV1" s="12" t="s">
        <v>351</v>
      </c>
      <c r="BW1" s="12" t="s">
        <v>352</v>
      </c>
      <c r="BX1" s="12" t="s">
        <v>353</v>
      </c>
      <c r="BY1" s="12" t="s">
        <v>354</v>
      </c>
      <c r="BZ1" s="12" t="s">
        <v>355</v>
      </c>
      <c r="CA1" s="15" t="s">
        <v>356</v>
      </c>
      <c r="CB1" s="16" t="s">
        <v>357</v>
      </c>
      <c r="CC1" s="16" t="s">
        <v>358</v>
      </c>
      <c r="CD1" s="16" t="s">
        <v>359</v>
      </c>
      <c r="CE1" s="16" t="s">
        <v>360</v>
      </c>
      <c r="CF1" s="16" t="s">
        <v>361</v>
      </c>
      <c r="CG1" s="16" t="s">
        <v>362</v>
      </c>
      <c r="CH1" s="16" t="s">
        <v>363</v>
      </c>
      <c r="CI1" s="16" t="s">
        <v>364</v>
      </c>
      <c r="CJ1" s="16" t="s">
        <v>365</v>
      </c>
      <c r="CK1" s="16" t="s">
        <v>366</v>
      </c>
      <c r="CL1" s="14" t="s">
        <v>367</v>
      </c>
      <c r="CM1" s="12" t="s">
        <v>368</v>
      </c>
      <c r="CN1" s="12" t="s">
        <v>369</v>
      </c>
      <c r="CO1" s="12" t="s">
        <v>370</v>
      </c>
      <c r="CP1" s="12" t="s">
        <v>371</v>
      </c>
      <c r="CQ1" s="12" t="s">
        <v>372</v>
      </c>
      <c r="CR1" s="12" t="s">
        <v>373</v>
      </c>
      <c r="CS1" s="12" t="s">
        <v>374</v>
      </c>
      <c r="CT1" s="12" t="s">
        <v>375</v>
      </c>
      <c r="CU1" s="12" t="s">
        <v>376</v>
      </c>
      <c r="CV1" s="12" t="s">
        <v>377</v>
      </c>
      <c r="CW1" s="15" t="s">
        <v>378</v>
      </c>
      <c r="CX1" s="16" t="s">
        <v>379</v>
      </c>
      <c r="CY1" s="16" t="s">
        <v>380</v>
      </c>
      <c r="CZ1" s="16" t="s">
        <v>381</v>
      </c>
      <c r="DA1" s="16" t="s">
        <v>382</v>
      </c>
      <c r="DB1" s="16" t="s">
        <v>383</v>
      </c>
      <c r="DC1" s="16" t="s">
        <v>384</v>
      </c>
      <c r="DD1" s="16" t="s">
        <v>385</v>
      </c>
      <c r="DE1" s="16" t="s">
        <v>386</v>
      </c>
      <c r="DF1" s="16" t="s">
        <v>387</v>
      </c>
      <c r="DG1" s="16" t="s">
        <v>388</v>
      </c>
      <c r="DH1" s="14" t="s">
        <v>389</v>
      </c>
      <c r="DI1" s="12" t="s">
        <v>390</v>
      </c>
      <c r="DJ1" s="12" t="s">
        <v>391</v>
      </c>
      <c r="DK1" s="12" t="s">
        <v>392</v>
      </c>
      <c r="DL1" s="12" t="s">
        <v>393</v>
      </c>
      <c r="DM1" s="12" t="s">
        <v>394</v>
      </c>
      <c r="DN1" s="12" t="s">
        <v>395</v>
      </c>
      <c r="DO1" s="12" t="s">
        <v>396</v>
      </c>
      <c r="DP1" s="12" t="s">
        <v>397</v>
      </c>
      <c r="DQ1" s="12" t="s">
        <v>398</v>
      </c>
      <c r="DR1" s="12" t="s">
        <v>399</v>
      </c>
      <c r="DS1" s="15" t="s">
        <v>400</v>
      </c>
      <c r="DT1" s="16" t="s">
        <v>401</v>
      </c>
      <c r="DU1" s="16" t="s">
        <v>402</v>
      </c>
      <c r="DV1" s="16" t="s">
        <v>403</v>
      </c>
      <c r="DW1" s="16" t="s">
        <v>404</v>
      </c>
      <c r="DX1" s="16" t="s">
        <v>405</v>
      </c>
      <c r="DY1" s="16" t="s">
        <v>406</v>
      </c>
      <c r="DZ1" s="16" t="s">
        <v>407</v>
      </c>
      <c r="EA1" s="16" t="s">
        <v>408</v>
      </c>
      <c r="EB1" s="16" t="s">
        <v>409</v>
      </c>
      <c r="EC1" s="16" t="s">
        <v>410</v>
      </c>
      <c r="ED1" s="14" t="s">
        <v>411</v>
      </c>
      <c r="EE1" s="12" t="s">
        <v>412</v>
      </c>
      <c r="EF1" s="12" t="s">
        <v>413</v>
      </c>
      <c r="EG1" s="12" t="s">
        <v>414</v>
      </c>
      <c r="EH1" s="12" t="s">
        <v>415</v>
      </c>
      <c r="EI1" s="12" t="s">
        <v>416</v>
      </c>
      <c r="EJ1" s="12" t="s">
        <v>417</v>
      </c>
      <c r="EK1" s="12" t="s">
        <v>418</v>
      </c>
      <c r="EL1" s="12" t="s">
        <v>419</v>
      </c>
      <c r="EM1" s="12" t="s">
        <v>420</v>
      </c>
      <c r="EN1" s="12" t="s">
        <v>421</v>
      </c>
      <c r="EO1" s="15" t="s">
        <v>422</v>
      </c>
      <c r="EP1" s="16" t="s">
        <v>423</v>
      </c>
      <c r="EQ1" s="16" t="s">
        <v>424</v>
      </c>
      <c r="ER1" s="16" t="s">
        <v>425</v>
      </c>
      <c r="ES1" s="16" t="s">
        <v>426</v>
      </c>
      <c r="ET1" s="16" t="s">
        <v>427</v>
      </c>
      <c r="EU1" s="16" t="s">
        <v>428</v>
      </c>
      <c r="EV1" s="16" t="s">
        <v>429</v>
      </c>
      <c r="EW1" s="16" t="s">
        <v>430</v>
      </c>
      <c r="EX1" s="16" t="s">
        <v>431</v>
      </c>
      <c r="EY1" s="16" t="s">
        <v>432</v>
      </c>
      <c r="EZ1" s="14" t="s">
        <v>433</v>
      </c>
      <c r="FA1" s="12" t="s">
        <v>434</v>
      </c>
      <c r="FB1" s="12" t="s">
        <v>435</v>
      </c>
      <c r="FC1" s="12" t="s">
        <v>436</v>
      </c>
      <c r="FD1" s="12" t="s">
        <v>437</v>
      </c>
      <c r="FE1" s="12" t="s">
        <v>438</v>
      </c>
      <c r="FF1" s="12" t="s">
        <v>439</v>
      </c>
      <c r="FG1" s="12" t="s">
        <v>440</v>
      </c>
      <c r="FH1" s="12" t="s">
        <v>441</v>
      </c>
      <c r="FI1" s="12" t="s">
        <v>442</v>
      </c>
      <c r="FJ1" s="12" t="s">
        <v>443</v>
      </c>
      <c r="FK1" s="15" t="s">
        <v>444</v>
      </c>
      <c r="FL1" s="16" t="s">
        <v>445</v>
      </c>
      <c r="FM1" s="16" t="s">
        <v>446</v>
      </c>
      <c r="FN1" s="16" t="s">
        <v>447</v>
      </c>
      <c r="FO1" s="16" t="s">
        <v>448</v>
      </c>
      <c r="FP1" s="16" t="s">
        <v>449</v>
      </c>
      <c r="FQ1" s="16" t="s">
        <v>450</v>
      </c>
      <c r="FR1" s="16" t="s">
        <v>451</v>
      </c>
      <c r="FS1" s="16" t="s">
        <v>452</v>
      </c>
      <c r="FT1" s="16" t="s">
        <v>453</v>
      </c>
      <c r="FU1" s="16" t="s">
        <v>454</v>
      </c>
      <c r="FV1" s="14" t="s">
        <v>455</v>
      </c>
      <c r="FW1" s="12" t="s">
        <v>456</v>
      </c>
      <c r="FX1" s="12" t="s">
        <v>457</v>
      </c>
      <c r="FY1" s="12" t="s">
        <v>458</v>
      </c>
      <c r="FZ1" s="12" t="s">
        <v>459</v>
      </c>
      <c r="GA1" s="12" t="s">
        <v>460</v>
      </c>
      <c r="GB1" s="12" t="s">
        <v>461</v>
      </c>
      <c r="GC1" s="12" t="s">
        <v>462</v>
      </c>
      <c r="GD1" s="12" t="s">
        <v>463</v>
      </c>
      <c r="GE1" s="12" t="s">
        <v>464</v>
      </c>
      <c r="GF1" s="12" t="s">
        <v>465</v>
      </c>
      <c r="GG1" s="15" t="s">
        <v>466</v>
      </c>
      <c r="GH1" s="16" t="s">
        <v>467</v>
      </c>
      <c r="GI1" s="16" t="s">
        <v>468</v>
      </c>
      <c r="GJ1" s="16" t="s">
        <v>469</v>
      </c>
      <c r="GK1" s="16" t="s">
        <v>470</v>
      </c>
      <c r="GL1" s="16" t="s">
        <v>471</v>
      </c>
      <c r="GM1" s="16" t="s">
        <v>472</v>
      </c>
      <c r="GN1" s="16" t="s">
        <v>473</v>
      </c>
      <c r="GO1" s="16" t="s">
        <v>474</v>
      </c>
      <c r="GP1" s="16" t="s">
        <v>475</v>
      </c>
      <c r="GQ1" s="16" t="s">
        <v>476</v>
      </c>
      <c r="GR1" s="14" t="s">
        <v>477</v>
      </c>
      <c r="GS1" s="12" t="s">
        <v>478</v>
      </c>
      <c r="GT1" s="12" t="s">
        <v>479</v>
      </c>
      <c r="GU1" s="12" t="s">
        <v>480</v>
      </c>
      <c r="GV1" s="12" t="s">
        <v>481</v>
      </c>
      <c r="GW1" s="12" t="s">
        <v>482</v>
      </c>
      <c r="GX1" s="12" t="s">
        <v>483</v>
      </c>
      <c r="GY1" s="12" t="s">
        <v>484</v>
      </c>
      <c r="GZ1" s="12" t="s">
        <v>485</v>
      </c>
      <c r="HA1" s="12" t="s">
        <v>486</v>
      </c>
      <c r="HB1" s="12" t="s">
        <v>487</v>
      </c>
      <c r="HC1" s="15" t="s">
        <v>488</v>
      </c>
      <c r="HD1" s="16" t="s">
        <v>489</v>
      </c>
      <c r="HE1" s="16" t="s">
        <v>490</v>
      </c>
      <c r="HF1" s="16" t="s">
        <v>491</v>
      </c>
      <c r="HG1" s="16" t="s">
        <v>492</v>
      </c>
      <c r="HH1" s="16" t="s">
        <v>493</v>
      </c>
      <c r="HI1" s="16" t="s">
        <v>494</v>
      </c>
      <c r="HJ1" s="16" t="s">
        <v>495</v>
      </c>
      <c r="HK1" s="16" t="s">
        <v>496</v>
      </c>
      <c r="HL1" s="16" t="s">
        <v>497</v>
      </c>
      <c r="HM1" s="16" t="s">
        <v>498</v>
      </c>
      <c r="HN1" s="14" t="s">
        <v>499</v>
      </c>
      <c r="HO1" s="12" t="s">
        <v>500</v>
      </c>
      <c r="HP1" s="12" t="s">
        <v>501</v>
      </c>
      <c r="HQ1" s="12" t="s">
        <v>502</v>
      </c>
      <c r="HR1" s="12" t="s">
        <v>503</v>
      </c>
      <c r="HS1" s="12" t="s">
        <v>504</v>
      </c>
      <c r="HT1" s="12" t="s">
        <v>505</v>
      </c>
      <c r="HU1" s="12" t="s">
        <v>506</v>
      </c>
      <c r="HV1" s="12" t="s">
        <v>507</v>
      </c>
      <c r="HW1" s="12" t="s">
        <v>508</v>
      </c>
      <c r="HX1" s="12" t="s">
        <v>509</v>
      </c>
      <c r="HY1" s="15" t="s">
        <v>510</v>
      </c>
      <c r="HZ1" s="16" t="s">
        <v>511</v>
      </c>
      <c r="IA1" s="16" t="s">
        <v>512</v>
      </c>
      <c r="IB1" s="16" t="s">
        <v>513</v>
      </c>
      <c r="IC1" s="16" t="s">
        <v>514</v>
      </c>
      <c r="ID1" s="16" t="s">
        <v>515</v>
      </c>
      <c r="IE1" s="16" t="s">
        <v>516</v>
      </c>
      <c r="IF1" s="16" t="s">
        <v>517</v>
      </c>
      <c r="IG1" s="16" t="s">
        <v>518</v>
      </c>
      <c r="IH1" s="16" t="s">
        <v>519</v>
      </c>
      <c r="II1" s="16" t="s">
        <v>520</v>
      </c>
      <c r="IJ1" s="14" t="s">
        <v>521</v>
      </c>
      <c r="IK1" s="12" t="s">
        <v>522</v>
      </c>
      <c r="IL1" s="12" t="s">
        <v>523</v>
      </c>
      <c r="IM1" s="12" t="s">
        <v>524</v>
      </c>
      <c r="IN1" s="12" t="s">
        <v>525</v>
      </c>
      <c r="IO1" s="12" t="s">
        <v>526</v>
      </c>
      <c r="IP1" s="12" t="s">
        <v>527</v>
      </c>
      <c r="IQ1" s="12" t="s">
        <v>528</v>
      </c>
      <c r="IR1" s="12" t="s">
        <v>529</v>
      </c>
      <c r="IS1" s="12" t="s">
        <v>530</v>
      </c>
      <c r="IT1" s="12" t="s">
        <v>531</v>
      </c>
      <c r="IU1" s="15" t="s">
        <v>532</v>
      </c>
      <c r="IV1" s="16" t="s">
        <v>533</v>
      </c>
      <c r="IW1" s="16" t="s">
        <v>534</v>
      </c>
      <c r="IX1" s="16" t="s">
        <v>535</v>
      </c>
      <c r="IY1" s="16" t="s">
        <v>536</v>
      </c>
      <c r="IZ1" s="16" t="s">
        <v>537</v>
      </c>
      <c r="JA1" s="16" t="s">
        <v>538</v>
      </c>
      <c r="JB1" s="16" t="s">
        <v>539</v>
      </c>
      <c r="JC1" s="16" t="s">
        <v>540</v>
      </c>
      <c r="JD1" s="16" t="s">
        <v>541</v>
      </c>
      <c r="JE1" s="16" t="s">
        <v>542</v>
      </c>
      <c r="JF1" s="14" t="s">
        <v>543</v>
      </c>
      <c r="JG1" s="12" t="s">
        <v>544</v>
      </c>
      <c r="JH1" s="12" t="s">
        <v>545</v>
      </c>
      <c r="JI1" s="12" t="s">
        <v>546</v>
      </c>
      <c r="JJ1" s="12" t="s">
        <v>547</v>
      </c>
      <c r="JK1" s="12" t="s">
        <v>548</v>
      </c>
      <c r="JL1" s="12" t="s">
        <v>549</v>
      </c>
      <c r="JM1" s="12" t="s">
        <v>550</v>
      </c>
      <c r="JN1" s="12" t="s">
        <v>551</v>
      </c>
      <c r="JO1" s="12" t="s">
        <v>552</v>
      </c>
      <c r="JP1" s="12" t="s">
        <v>553</v>
      </c>
      <c r="JQ1" s="15" t="s">
        <v>554</v>
      </c>
      <c r="JR1" s="16" t="s">
        <v>555</v>
      </c>
      <c r="JS1" s="16" t="s">
        <v>556</v>
      </c>
      <c r="JT1" s="16" t="s">
        <v>557</v>
      </c>
      <c r="JU1" s="16" t="s">
        <v>558</v>
      </c>
      <c r="JV1" s="16" t="s">
        <v>559</v>
      </c>
      <c r="JW1" s="16" t="s">
        <v>560</v>
      </c>
      <c r="JX1" s="16" t="s">
        <v>561</v>
      </c>
      <c r="JY1" s="16" t="s">
        <v>562</v>
      </c>
      <c r="JZ1" s="16" t="s">
        <v>563</v>
      </c>
      <c r="KA1" s="16" t="s">
        <v>564</v>
      </c>
      <c r="KB1" s="14" t="s">
        <v>565</v>
      </c>
      <c r="KC1" s="12" t="s">
        <v>566</v>
      </c>
      <c r="KD1" s="12" t="s">
        <v>567</v>
      </c>
      <c r="KE1" s="12" t="s">
        <v>568</v>
      </c>
      <c r="KF1" s="12" t="s">
        <v>569</v>
      </c>
      <c r="KG1" s="12" t="s">
        <v>570</v>
      </c>
      <c r="KH1" s="12" t="s">
        <v>571</v>
      </c>
      <c r="KI1" s="12" t="s">
        <v>572</v>
      </c>
      <c r="KJ1" s="12" t="s">
        <v>573</v>
      </c>
      <c r="KK1" s="12" t="s">
        <v>574</v>
      </c>
      <c r="KL1" s="12" t="s">
        <v>575</v>
      </c>
      <c r="KM1" s="15" t="s">
        <v>576</v>
      </c>
      <c r="KN1" s="16" t="s">
        <v>577</v>
      </c>
      <c r="KO1" s="16" t="s">
        <v>578</v>
      </c>
      <c r="KP1" s="16" t="s">
        <v>579</v>
      </c>
      <c r="KQ1" s="16" t="s">
        <v>580</v>
      </c>
      <c r="KR1" s="16" t="s">
        <v>581</v>
      </c>
      <c r="KS1" s="16" t="s">
        <v>582</v>
      </c>
      <c r="KT1" s="16" t="s">
        <v>583</v>
      </c>
      <c r="KU1" s="16" t="s">
        <v>584</v>
      </c>
      <c r="KV1" s="16" t="s">
        <v>585</v>
      </c>
      <c r="KW1" s="16" t="s">
        <v>586</v>
      </c>
      <c r="KX1" s="14" t="s">
        <v>587</v>
      </c>
      <c r="KY1" s="12" t="s">
        <v>588</v>
      </c>
      <c r="KZ1" s="12" t="s">
        <v>589</v>
      </c>
      <c r="LA1" s="12" t="s">
        <v>590</v>
      </c>
      <c r="LB1" s="12" t="s">
        <v>591</v>
      </c>
      <c r="LC1" s="12" t="s">
        <v>592</v>
      </c>
      <c r="LD1" s="12" t="s">
        <v>593</v>
      </c>
      <c r="LE1" s="12" t="s">
        <v>594</v>
      </c>
      <c r="LF1" s="12" t="s">
        <v>595</v>
      </c>
      <c r="LG1" s="12" t="s">
        <v>596</v>
      </c>
      <c r="LH1" s="12" t="s">
        <v>597</v>
      </c>
      <c r="LI1" s="15" t="s">
        <v>598</v>
      </c>
      <c r="LJ1" s="16" t="s">
        <v>599</v>
      </c>
      <c r="LK1" s="16" t="s">
        <v>600</v>
      </c>
      <c r="LL1" s="16" t="s">
        <v>601</v>
      </c>
      <c r="LM1" s="16" t="s">
        <v>602</v>
      </c>
      <c r="LN1" s="16" t="s">
        <v>603</v>
      </c>
      <c r="LO1" s="16" t="s">
        <v>604</v>
      </c>
      <c r="LP1" s="16" t="s">
        <v>605</v>
      </c>
      <c r="LQ1" s="16" t="s">
        <v>606</v>
      </c>
      <c r="LR1" s="16" t="s">
        <v>607</v>
      </c>
      <c r="LS1" s="16" t="s">
        <v>608</v>
      </c>
      <c r="LT1" s="14" t="s">
        <v>609</v>
      </c>
      <c r="LU1" s="12" t="s">
        <v>610</v>
      </c>
      <c r="LV1" s="12" t="s">
        <v>611</v>
      </c>
      <c r="LW1" s="12" t="s">
        <v>612</v>
      </c>
      <c r="LX1" s="12" t="s">
        <v>613</v>
      </c>
      <c r="LY1" s="12" t="s">
        <v>614</v>
      </c>
      <c r="LZ1" s="12" t="s">
        <v>615</v>
      </c>
      <c r="MA1" s="12" t="s">
        <v>616</v>
      </c>
      <c r="MB1" s="12" t="s">
        <v>617</v>
      </c>
      <c r="MC1" s="12" t="s">
        <v>618</v>
      </c>
      <c r="MD1" s="12" t="s">
        <v>619</v>
      </c>
      <c r="ME1" s="15" t="s">
        <v>620</v>
      </c>
      <c r="MF1" s="16" t="s">
        <v>621</v>
      </c>
      <c r="MG1" s="16" t="s">
        <v>622</v>
      </c>
      <c r="MH1" s="16" t="s">
        <v>623</v>
      </c>
      <c r="MI1" s="16" t="s">
        <v>624</v>
      </c>
      <c r="MJ1" s="16" t="s">
        <v>625</v>
      </c>
      <c r="MK1" s="16" t="s">
        <v>626</v>
      </c>
      <c r="ML1" s="16" t="s">
        <v>627</v>
      </c>
      <c r="MM1" s="16" t="s">
        <v>628</v>
      </c>
      <c r="MN1" s="16" t="s">
        <v>629</v>
      </c>
      <c r="MO1" s="16" t="s">
        <v>630</v>
      </c>
      <c r="MP1" s="14" t="s">
        <v>631</v>
      </c>
      <c r="MQ1" s="12" t="s">
        <v>632</v>
      </c>
      <c r="MR1" s="12" t="s">
        <v>633</v>
      </c>
      <c r="MS1" s="12" t="s">
        <v>634</v>
      </c>
      <c r="MT1" s="12" t="s">
        <v>635</v>
      </c>
      <c r="MU1" s="12" t="s">
        <v>636</v>
      </c>
      <c r="MV1" s="12" t="s">
        <v>637</v>
      </c>
      <c r="MW1" s="12" t="s">
        <v>638</v>
      </c>
      <c r="MX1" s="12" t="s">
        <v>639</v>
      </c>
      <c r="MY1" s="12" t="s">
        <v>640</v>
      </c>
      <c r="MZ1" s="12" t="s">
        <v>641</v>
      </c>
      <c r="NA1" s="15" t="s">
        <v>642</v>
      </c>
      <c r="NB1" s="16" t="s">
        <v>643</v>
      </c>
      <c r="NC1" s="16" t="s">
        <v>644</v>
      </c>
      <c r="ND1" s="16" t="s">
        <v>645</v>
      </c>
      <c r="NE1" s="16" t="s">
        <v>646</v>
      </c>
      <c r="NF1" s="16" t="s">
        <v>647</v>
      </c>
      <c r="NG1" s="16" t="s">
        <v>648</v>
      </c>
      <c r="NH1" s="16" t="s">
        <v>649</v>
      </c>
      <c r="NI1" s="16" t="s">
        <v>650</v>
      </c>
      <c r="NJ1" s="16" t="s">
        <v>651</v>
      </c>
      <c r="NK1" s="16" t="s">
        <v>652</v>
      </c>
      <c r="NL1" s="14" t="s">
        <v>653</v>
      </c>
      <c r="NM1" s="12" t="s">
        <v>654</v>
      </c>
      <c r="NN1" s="12" t="s">
        <v>655</v>
      </c>
      <c r="NO1" s="12" t="s">
        <v>656</v>
      </c>
      <c r="NP1" s="12" t="s">
        <v>657</v>
      </c>
      <c r="NQ1" s="12" t="s">
        <v>658</v>
      </c>
      <c r="NR1" s="12" t="s">
        <v>659</v>
      </c>
      <c r="NS1" s="12" t="s">
        <v>660</v>
      </c>
      <c r="NT1" s="12" t="s">
        <v>661</v>
      </c>
      <c r="NU1" s="12" t="s">
        <v>662</v>
      </c>
      <c r="NV1" s="12" t="s">
        <v>663</v>
      </c>
      <c r="NW1" s="17" t="s">
        <v>190</v>
      </c>
      <c r="NX1" s="18" t="s">
        <v>664</v>
      </c>
      <c r="NY1" s="18" t="s">
        <v>665</v>
      </c>
      <c r="NZ1" s="18" t="s">
        <v>666</v>
      </c>
      <c r="OA1" s="18" t="s">
        <v>667</v>
      </c>
      <c r="OB1" s="18" t="s">
        <v>668</v>
      </c>
      <c r="OC1" s="18" t="s">
        <v>669</v>
      </c>
      <c r="OD1" s="18" t="s">
        <v>670</v>
      </c>
      <c r="OE1" s="18" t="s">
        <v>671</v>
      </c>
      <c r="OF1" s="18" t="s">
        <v>672</v>
      </c>
      <c r="OG1" s="18" t="s">
        <v>673</v>
      </c>
      <c r="OH1" s="14" t="s">
        <v>674</v>
      </c>
      <c r="OI1" s="12" t="s">
        <v>675</v>
      </c>
      <c r="OJ1" s="12" t="s">
        <v>676</v>
      </c>
      <c r="OK1" s="12" t="s">
        <v>677</v>
      </c>
      <c r="OL1" s="12" t="s">
        <v>678</v>
      </c>
      <c r="OM1" s="12" t="s">
        <v>679</v>
      </c>
      <c r="ON1" s="12" t="s">
        <v>680</v>
      </c>
      <c r="OO1" s="12" t="s">
        <v>681</v>
      </c>
      <c r="OP1" s="12" t="s">
        <v>682</v>
      </c>
      <c r="OQ1" s="12" t="s">
        <v>683</v>
      </c>
      <c r="OR1" s="12" t="s">
        <v>684</v>
      </c>
      <c r="OS1" s="15" t="s">
        <v>685</v>
      </c>
      <c r="OT1" s="16" t="s">
        <v>686</v>
      </c>
      <c r="OU1" s="16" t="s">
        <v>687</v>
      </c>
      <c r="OV1" s="16" t="s">
        <v>688</v>
      </c>
      <c r="OW1" s="16" t="s">
        <v>689</v>
      </c>
      <c r="OX1" s="16" t="s">
        <v>690</v>
      </c>
      <c r="OY1" s="16" t="s">
        <v>691</v>
      </c>
      <c r="OZ1" s="16" t="s">
        <v>692</v>
      </c>
      <c r="PA1" s="16" t="s">
        <v>693</v>
      </c>
      <c r="PB1" s="16" t="s">
        <v>694</v>
      </c>
      <c r="PC1" s="16" t="s">
        <v>695</v>
      </c>
      <c r="PD1" s="14" t="s">
        <v>696</v>
      </c>
      <c r="PE1" s="12" t="s">
        <v>697</v>
      </c>
      <c r="PF1" s="12" t="s">
        <v>698</v>
      </c>
      <c r="PG1" s="12" t="s">
        <v>699</v>
      </c>
      <c r="PH1" s="12" t="s">
        <v>700</v>
      </c>
      <c r="PI1" s="12" t="s">
        <v>701</v>
      </c>
      <c r="PJ1" s="12" t="s">
        <v>702</v>
      </c>
      <c r="PK1" s="12" t="s">
        <v>703</v>
      </c>
      <c r="PL1" s="12" t="s">
        <v>704</v>
      </c>
      <c r="PM1" s="12" t="s">
        <v>705</v>
      </c>
      <c r="PN1" s="12" t="s">
        <v>706</v>
      </c>
      <c r="PO1" s="15" t="s">
        <v>707</v>
      </c>
      <c r="PP1" s="16" t="s">
        <v>708</v>
      </c>
      <c r="PQ1" s="16" t="s">
        <v>709</v>
      </c>
      <c r="PR1" s="16" t="s">
        <v>710</v>
      </c>
      <c r="PS1" s="16" t="s">
        <v>711</v>
      </c>
      <c r="PT1" s="16" t="s">
        <v>712</v>
      </c>
      <c r="PU1" s="16" t="s">
        <v>713</v>
      </c>
      <c r="PV1" s="16" t="s">
        <v>714</v>
      </c>
      <c r="PW1" s="16" t="s">
        <v>715</v>
      </c>
      <c r="PX1" s="16" t="s">
        <v>716</v>
      </c>
      <c r="PY1" s="16" t="s">
        <v>717</v>
      </c>
      <c r="PZ1" s="14" t="s">
        <v>718</v>
      </c>
      <c r="QA1" s="12" t="s">
        <v>719</v>
      </c>
      <c r="QB1" s="12" t="s">
        <v>720</v>
      </c>
      <c r="QC1" s="12" t="s">
        <v>721</v>
      </c>
      <c r="QD1" s="12" t="s">
        <v>722</v>
      </c>
      <c r="QE1" s="12" t="s">
        <v>723</v>
      </c>
      <c r="QF1" s="12" t="s">
        <v>724</v>
      </c>
      <c r="QG1" s="12" t="s">
        <v>725</v>
      </c>
      <c r="QH1" s="12" t="s">
        <v>726</v>
      </c>
      <c r="QI1" s="12" t="s">
        <v>727</v>
      </c>
      <c r="QJ1" s="12" t="s">
        <v>728</v>
      </c>
      <c r="QK1" s="15" t="s">
        <v>729</v>
      </c>
      <c r="QL1" s="16" t="s">
        <v>730</v>
      </c>
      <c r="QM1" s="16" t="s">
        <v>731</v>
      </c>
      <c r="QN1" s="16" t="s">
        <v>732</v>
      </c>
      <c r="QO1" s="16" t="s">
        <v>733</v>
      </c>
      <c r="QP1" s="16" t="s">
        <v>734</v>
      </c>
      <c r="QQ1" s="16" t="s">
        <v>735</v>
      </c>
      <c r="QR1" s="16" t="s">
        <v>736</v>
      </c>
      <c r="QS1" s="16" t="s">
        <v>737</v>
      </c>
      <c r="QT1" s="16" t="s">
        <v>738</v>
      </c>
      <c r="QU1" s="16" t="s">
        <v>739</v>
      </c>
      <c r="QV1" s="14" t="s">
        <v>740</v>
      </c>
      <c r="QW1" s="12" t="s">
        <v>741</v>
      </c>
      <c r="QX1" s="12" t="s">
        <v>742</v>
      </c>
      <c r="QY1" s="12" t="s">
        <v>743</v>
      </c>
      <c r="QZ1" s="12" t="s">
        <v>744</v>
      </c>
      <c r="RA1" s="12" t="s">
        <v>745</v>
      </c>
      <c r="RB1" s="12" t="s">
        <v>746</v>
      </c>
      <c r="RC1" s="12" t="s">
        <v>747</v>
      </c>
      <c r="RD1" s="12" t="s">
        <v>748</v>
      </c>
      <c r="RE1" s="12" t="s">
        <v>749</v>
      </c>
      <c r="RF1" s="12" t="s">
        <v>750</v>
      </c>
      <c r="RG1" s="15" t="s">
        <v>751</v>
      </c>
      <c r="RH1" s="16" t="s">
        <v>752</v>
      </c>
      <c r="RI1" s="16" t="s">
        <v>753</v>
      </c>
      <c r="RJ1" s="16" t="s">
        <v>754</v>
      </c>
      <c r="RK1" s="16" t="s">
        <v>755</v>
      </c>
      <c r="RL1" s="16" t="s">
        <v>756</v>
      </c>
      <c r="RM1" s="16" t="s">
        <v>757</v>
      </c>
      <c r="RN1" s="16" t="s">
        <v>758</v>
      </c>
      <c r="RO1" s="16" t="s">
        <v>759</v>
      </c>
      <c r="RP1" s="16" t="s">
        <v>760</v>
      </c>
      <c r="RQ1" s="16" t="s">
        <v>761</v>
      </c>
      <c r="RR1" s="14" t="s">
        <v>762</v>
      </c>
      <c r="RS1" s="12" t="s">
        <v>763</v>
      </c>
      <c r="RT1" s="12" t="s">
        <v>764</v>
      </c>
      <c r="RU1" s="12" t="s">
        <v>765</v>
      </c>
      <c r="RV1" s="12" t="s">
        <v>766</v>
      </c>
      <c r="RW1" s="12" t="s">
        <v>767</v>
      </c>
      <c r="RX1" s="12" t="s">
        <v>768</v>
      </c>
      <c r="RY1" s="12" t="s">
        <v>769</v>
      </c>
      <c r="RZ1" s="12" t="s">
        <v>770</v>
      </c>
      <c r="SA1" s="12" t="s">
        <v>771</v>
      </c>
      <c r="SB1" s="12" t="s">
        <v>772</v>
      </c>
      <c r="SC1" s="15" t="s">
        <v>773</v>
      </c>
      <c r="SD1" s="16" t="s">
        <v>774</v>
      </c>
      <c r="SE1" s="16" t="s">
        <v>775</v>
      </c>
      <c r="SF1" s="16" t="s">
        <v>776</v>
      </c>
      <c r="SG1" s="16" t="s">
        <v>777</v>
      </c>
      <c r="SH1" s="16" t="s">
        <v>778</v>
      </c>
      <c r="SI1" s="16" t="s">
        <v>779</v>
      </c>
      <c r="SJ1" s="16" t="s">
        <v>780</v>
      </c>
      <c r="SK1" s="16" t="s">
        <v>781</v>
      </c>
      <c r="SL1" s="16" t="s">
        <v>782</v>
      </c>
      <c r="SM1" s="16" t="s">
        <v>783</v>
      </c>
      <c r="SN1" s="14" t="s">
        <v>784</v>
      </c>
      <c r="SO1" s="12" t="s">
        <v>785</v>
      </c>
      <c r="SP1" s="12" t="s">
        <v>786</v>
      </c>
      <c r="SQ1" s="12" t="s">
        <v>787</v>
      </c>
      <c r="SR1" s="12" t="s">
        <v>788</v>
      </c>
      <c r="SS1" s="12" t="s">
        <v>789</v>
      </c>
      <c r="ST1" s="12" t="s">
        <v>790</v>
      </c>
      <c r="SU1" s="12" t="s">
        <v>791</v>
      </c>
      <c r="SV1" s="12" t="s">
        <v>792</v>
      </c>
      <c r="SW1" s="12" t="s">
        <v>793</v>
      </c>
      <c r="SX1" s="12" t="s">
        <v>794</v>
      </c>
      <c r="SY1" s="15" t="s">
        <v>795</v>
      </c>
      <c r="SZ1" s="16" t="s">
        <v>796</v>
      </c>
      <c r="TA1" s="16" t="s">
        <v>797</v>
      </c>
      <c r="TB1" s="16" t="s">
        <v>798</v>
      </c>
      <c r="TC1" s="16" t="s">
        <v>799</v>
      </c>
      <c r="TD1" s="16" t="s">
        <v>800</v>
      </c>
      <c r="TE1" s="16" t="s">
        <v>801</v>
      </c>
      <c r="TF1" s="16" t="s">
        <v>802</v>
      </c>
      <c r="TG1" s="16" t="s">
        <v>803</v>
      </c>
      <c r="TH1" s="16" t="s">
        <v>804</v>
      </c>
      <c r="TI1" s="16" t="s">
        <v>805</v>
      </c>
      <c r="TJ1" s="14" t="s">
        <v>806</v>
      </c>
      <c r="TK1" s="12" t="s">
        <v>807</v>
      </c>
      <c r="TL1" s="12" t="s">
        <v>808</v>
      </c>
      <c r="TM1" s="12" t="s">
        <v>809</v>
      </c>
      <c r="TN1" s="12" t="s">
        <v>810</v>
      </c>
      <c r="TO1" s="12" t="s">
        <v>811</v>
      </c>
      <c r="TP1" s="12" t="s">
        <v>812</v>
      </c>
      <c r="TQ1" s="12" t="s">
        <v>813</v>
      </c>
      <c r="TR1" s="12" t="s">
        <v>814</v>
      </c>
      <c r="TS1" s="12" t="s">
        <v>815</v>
      </c>
      <c r="TT1" s="12" t="s">
        <v>816</v>
      </c>
      <c r="TU1" s="15" t="s">
        <v>817</v>
      </c>
      <c r="TV1" s="16" t="s">
        <v>818</v>
      </c>
      <c r="TW1" s="16" t="s">
        <v>819</v>
      </c>
      <c r="TX1" s="16" t="s">
        <v>820</v>
      </c>
      <c r="TY1" s="16" t="s">
        <v>821</v>
      </c>
      <c r="TZ1" s="16" t="s">
        <v>822</v>
      </c>
      <c r="UA1" s="16" t="s">
        <v>823</v>
      </c>
      <c r="UB1" s="16" t="s">
        <v>824</v>
      </c>
      <c r="UC1" s="16" t="s">
        <v>825</v>
      </c>
      <c r="UD1" s="16" t="s">
        <v>826</v>
      </c>
      <c r="UE1" s="16" t="s">
        <v>827</v>
      </c>
      <c r="UF1" s="14" t="s">
        <v>828</v>
      </c>
      <c r="UG1" s="12" t="s">
        <v>829</v>
      </c>
      <c r="UH1" s="12" t="s">
        <v>830</v>
      </c>
      <c r="UI1" s="12" t="s">
        <v>831</v>
      </c>
      <c r="UJ1" s="12" t="s">
        <v>832</v>
      </c>
      <c r="UK1" s="12" t="s">
        <v>833</v>
      </c>
      <c r="UL1" s="12" t="s">
        <v>834</v>
      </c>
      <c r="UM1" s="12" t="s">
        <v>835</v>
      </c>
      <c r="UN1" s="12" t="s">
        <v>836</v>
      </c>
      <c r="UO1" s="12" t="s">
        <v>837</v>
      </c>
      <c r="UP1" s="12" t="s">
        <v>838</v>
      </c>
      <c r="UQ1" s="15" t="s">
        <v>839</v>
      </c>
      <c r="UR1" s="16" t="s">
        <v>840</v>
      </c>
      <c r="US1" s="16" t="s">
        <v>841</v>
      </c>
      <c r="UT1" s="16" t="s">
        <v>842</v>
      </c>
      <c r="UU1" s="16" t="s">
        <v>843</v>
      </c>
      <c r="UV1" s="16" t="s">
        <v>844</v>
      </c>
      <c r="UW1" s="16" t="s">
        <v>845</v>
      </c>
      <c r="UX1" s="16" t="s">
        <v>846</v>
      </c>
      <c r="UY1" s="16" t="s">
        <v>847</v>
      </c>
      <c r="UZ1" s="16" t="s">
        <v>848</v>
      </c>
      <c r="VA1" s="16" t="s">
        <v>849</v>
      </c>
      <c r="VB1" s="14" t="s">
        <v>850</v>
      </c>
      <c r="VC1" s="12" t="s">
        <v>851</v>
      </c>
      <c r="VD1" s="12" t="s">
        <v>852</v>
      </c>
      <c r="VE1" s="12" t="s">
        <v>853</v>
      </c>
      <c r="VF1" s="12" t="s">
        <v>854</v>
      </c>
      <c r="VG1" s="12" t="s">
        <v>855</v>
      </c>
      <c r="VH1" s="12" t="s">
        <v>856</v>
      </c>
      <c r="VI1" s="12" t="s">
        <v>857</v>
      </c>
      <c r="VJ1" s="12" t="s">
        <v>858</v>
      </c>
      <c r="VK1" s="12" t="s">
        <v>859</v>
      </c>
      <c r="VL1" s="12" t="s">
        <v>860</v>
      </c>
      <c r="VM1" s="15" t="s">
        <v>861</v>
      </c>
      <c r="VN1" s="16" t="s">
        <v>862</v>
      </c>
      <c r="VO1" s="16" t="s">
        <v>863</v>
      </c>
      <c r="VP1" s="16" t="s">
        <v>864</v>
      </c>
      <c r="VQ1" s="16" t="s">
        <v>865</v>
      </c>
      <c r="VR1" s="16" t="s">
        <v>866</v>
      </c>
      <c r="VS1" s="16" t="s">
        <v>867</v>
      </c>
      <c r="VT1" s="16" t="s">
        <v>868</v>
      </c>
      <c r="VU1" s="16" t="s">
        <v>869</v>
      </c>
      <c r="VV1" s="16" t="s">
        <v>870</v>
      </c>
      <c r="VW1" s="16" t="s">
        <v>871</v>
      </c>
      <c r="VX1" s="14" t="s">
        <v>872</v>
      </c>
      <c r="VY1" s="12" t="s">
        <v>873</v>
      </c>
      <c r="VZ1" s="12" t="s">
        <v>874</v>
      </c>
      <c r="WA1" s="12" t="s">
        <v>875</v>
      </c>
      <c r="WB1" s="12" t="s">
        <v>876</v>
      </c>
      <c r="WC1" s="12" t="s">
        <v>877</v>
      </c>
      <c r="WD1" s="12" t="s">
        <v>878</v>
      </c>
      <c r="WE1" s="12" t="s">
        <v>879</v>
      </c>
      <c r="WF1" s="12" t="s">
        <v>880</v>
      </c>
      <c r="WG1" s="12" t="s">
        <v>881</v>
      </c>
      <c r="WH1" s="12" t="s">
        <v>882</v>
      </c>
      <c r="WI1" s="15" t="s">
        <v>883</v>
      </c>
      <c r="WJ1" s="16" t="s">
        <v>884</v>
      </c>
      <c r="WK1" s="16" t="s">
        <v>885</v>
      </c>
      <c r="WL1" s="16" t="s">
        <v>886</v>
      </c>
      <c r="WM1" s="16" t="s">
        <v>887</v>
      </c>
      <c r="WN1" s="16" t="s">
        <v>888</v>
      </c>
      <c r="WO1" s="16" t="s">
        <v>889</v>
      </c>
      <c r="WP1" s="16" t="s">
        <v>890</v>
      </c>
      <c r="WQ1" s="16" t="s">
        <v>891</v>
      </c>
      <c r="WR1" s="16" t="s">
        <v>892</v>
      </c>
      <c r="WS1" s="16" t="s">
        <v>893</v>
      </c>
      <c r="WT1" s="14" t="s">
        <v>894</v>
      </c>
      <c r="WU1" s="12" t="s">
        <v>895</v>
      </c>
      <c r="WV1" s="12" t="s">
        <v>896</v>
      </c>
      <c r="WW1" s="12" t="s">
        <v>897</v>
      </c>
      <c r="WX1" s="12" t="s">
        <v>898</v>
      </c>
      <c r="WY1" s="12" t="s">
        <v>899</v>
      </c>
      <c r="WZ1" s="12" t="s">
        <v>900</v>
      </c>
      <c r="XA1" s="12" t="s">
        <v>901</v>
      </c>
      <c r="XB1" s="12" t="s">
        <v>902</v>
      </c>
      <c r="XC1" s="12" t="s">
        <v>903</v>
      </c>
      <c r="XD1" s="12" t="s">
        <v>904</v>
      </c>
      <c r="XE1" s="15" t="s">
        <v>905</v>
      </c>
      <c r="XF1" s="16" t="s">
        <v>906</v>
      </c>
      <c r="XG1" s="16" t="s">
        <v>907</v>
      </c>
      <c r="XH1" s="16" t="s">
        <v>908</v>
      </c>
      <c r="XI1" s="16" t="s">
        <v>909</v>
      </c>
      <c r="XJ1" s="16" t="s">
        <v>910</v>
      </c>
      <c r="XK1" s="16" t="s">
        <v>911</v>
      </c>
      <c r="XL1" s="16" t="s">
        <v>912</v>
      </c>
      <c r="XM1" s="16" t="s">
        <v>913</v>
      </c>
      <c r="XN1" s="16" t="s">
        <v>914</v>
      </c>
      <c r="XO1" s="16" t="s">
        <v>915</v>
      </c>
      <c r="XP1" s="14" t="s">
        <v>916</v>
      </c>
      <c r="XQ1" s="12" t="s">
        <v>917</v>
      </c>
      <c r="XR1" s="12" t="s">
        <v>918</v>
      </c>
      <c r="XS1" s="12" t="s">
        <v>919</v>
      </c>
      <c r="XT1" s="12" t="s">
        <v>920</v>
      </c>
      <c r="XU1" s="12" t="s">
        <v>921</v>
      </c>
      <c r="XV1" s="12" t="s">
        <v>922</v>
      </c>
      <c r="XW1" s="12" t="s">
        <v>923</v>
      </c>
      <c r="XX1" s="12" t="s">
        <v>924</v>
      </c>
      <c r="XY1" s="12" t="s">
        <v>925</v>
      </c>
      <c r="XZ1" s="12" t="s">
        <v>926</v>
      </c>
      <c r="YA1" s="15" t="s">
        <v>927</v>
      </c>
      <c r="YB1" s="16" t="s">
        <v>928</v>
      </c>
      <c r="YC1" s="16" t="s">
        <v>929</v>
      </c>
      <c r="YD1" s="16" t="s">
        <v>930</v>
      </c>
      <c r="YE1" s="16" t="s">
        <v>931</v>
      </c>
      <c r="YF1" s="16" t="s">
        <v>932</v>
      </c>
      <c r="YG1" s="16" t="s">
        <v>933</v>
      </c>
      <c r="YH1" s="16" t="s">
        <v>934</v>
      </c>
      <c r="YI1" s="16" t="s">
        <v>935</v>
      </c>
      <c r="YJ1" s="16" t="s">
        <v>936</v>
      </c>
      <c r="YK1" s="16" t="s">
        <v>937</v>
      </c>
      <c r="YL1" s="19" t="s">
        <v>178</v>
      </c>
      <c r="YM1" s="20" t="s">
        <v>938</v>
      </c>
      <c r="YN1" s="20" t="s">
        <v>939</v>
      </c>
      <c r="YO1" s="20" t="s">
        <v>940</v>
      </c>
      <c r="YP1" s="20" t="s">
        <v>941</v>
      </c>
      <c r="YQ1" s="20" t="s">
        <v>942</v>
      </c>
      <c r="YR1" s="20" t="s">
        <v>943</v>
      </c>
      <c r="YS1" s="20" t="s">
        <v>944</v>
      </c>
      <c r="YT1" s="20" t="s">
        <v>945</v>
      </c>
      <c r="YU1" s="20" t="s">
        <v>946</v>
      </c>
      <c r="YV1" s="20" t="s">
        <v>947</v>
      </c>
    </row>
    <row r="2" s="13" customFormat="1" ht="78.75" spans="1:672">
      <c r="A2" s="13" t="str">
        <f>'地区投向、行业投向（纵版）'!B2</f>
        <v>xxx有限公司</v>
      </c>
      <c r="B2" s="13" t="str">
        <f>'地区投向、行业投向（纵版）'!A7</f>
        <v>  天津</v>
      </c>
      <c r="C2" s="13">
        <f>'地区投向、行业投向（纵版）'!B7</f>
        <v>0</v>
      </c>
      <c r="D2" s="13">
        <f>'地区投向、行业投向（纵版）'!C7</f>
        <v>0</v>
      </c>
      <c r="E2" s="13">
        <f>'地区投向、行业投向（纵版）'!D7</f>
        <v>0</v>
      </c>
      <c r="F2" s="13">
        <f>'地区投向、行业投向（纵版）'!E7</f>
        <v>0</v>
      </c>
      <c r="G2" s="13">
        <f>'地区投向、行业投向（纵版）'!F7</f>
        <v>0</v>
      </c>
      <c r="H2" s="13">
        <f>'地区投向、行业投向（纵版）'!G7</f>
        <v>0</v>
      </c>
      <c r="I2" s="13">
        <f>'地区投向、行业投向（纵版）'!H7</f>
        <v>0</v>
      </c>
      <c r="J2" s="13">
        <f>'地区投向、行业投向（纵版）'!I7</f>
        <v>0</v>
      </c>
      <c r="K2" s="13">
        <f>'地区投向、行业投向（纵版）'!J7</f>
        <v>0</v>
      </c>
      <c r="L2" s="13">
        <f>'地区投向、行业投向（纵版）'!K7</f>
        <v>0</v>
      </c>
      <c r="M2" s="13" t="str">
        <f>'地区投向、行业投向（纵版）'!A8</f>
        <v>  北京</v>
      </c>
      <c r="N2" s="13">
        <f>'地区投向、行业投向（纵版）'!B8</f>
        <v>0</v>
      </c>
      <c r="O2" s="13">
        <f>'地区投向、行业投向（纵版）'!C8</f>
        <v>0</v>
      </c>
      <c r="P2" s="13">
        <f>'地区投向、行业投向（纵版）'!D8</f>
        <v>0</v>
      </c>
      <c r="Q2" s="13">
        <f>'地区投向、行业投向（纵版）'!E8</f>
        <v>0</v>
      </c>
      <c r="R2" s="13">
        <f>'地区投向、行业投向（纵版）'!F8</f>
        <v>0</v>
      </c>
      <c r="S2" s="13">
        <f>'地区投向、行业投向（纵版）'!G8</f>
        <v>0</v>
      </c>
      <c r="T2" s="13">
        <f>'地区投向、行业投向（纵版）'!H8</f>
        <v>0</v>
      </c>
      <c r="U2" s="13">
        <f>'地区投向、行业投向（纵版）'!I8</f>
        <v>0</v>
      </c>
      <c r="V2" s="13">
        <f>'地区投向、行业投向（纵版）'!J8</f>
        <v>0</v>
      </c>
      <c r="W2" s="13">
        <f>'地区投向、行业投向（纵版）'!K8</f>
        <v>0</v>
      </c>
      <c r="X2" s="13" t="str">
        <f>'地区投向、行业投向（纵版）'!A9</f>
        <v>  河北</v>
      </c>
      <c r="Y2" s="13">
        <f>'地区投向、行业投向（纵版）'!B9</f>
        <v>0</v>
      </c>
      <c r="Z2" s="13">
        <f>'地区投向、行业投向（纵版）'!C9</f>
        <v>0</v>
      </c>
      <c r="AA2" s="13">
        <f>'地区投向、行业投向（纵版）'!D9</f>
        <v>0</v>
      </c>
      <c r="AB2" s="13">
        <f>'地区投向、行业投向（纵版）'!E9</f>
        <v>0</v>
      </c>
      <c r="AC2" s="13">
        <f>'地区投向、行业投向（纵版）'!F9</f>
        <v>0</v>
      </c>
      <c r="AD2" s="13">
        <f>'地区投向、行业投向（纵版）'!G9</f>
        <v>0</v>
      </c>
      <c r="AE2" s="13">
        <f>'地区投向、行业投向（纵版）'!H9</f>
        <v>0</v>
      </c>
      <c r="AF2" s="13">
        <f>'地区投向、行业投向（纵版）'!I9</f>
        <v>0</v>
      </c>
      <c r="AG2" s="13">
        <f>'地区投向、行业投向（纵版）'!J9</f>
        <v>0</v>
      </c>
      <c r="AH2" s="13">
        <f>'地区投向、行业投向（纵版）'!K9</f>
        <v>0</v>
      </c>
      <c r="AI2" s="13" t="str">
        <f>'地区投向、行业投向（纵版）'!A10</f>
        <v>  山西</v>
      </c>
      <c r="AJ2" s="13">
        <f>'地区投向、行业投向（纵版）'!B10</f>
        <v>0</v>
      </c>
      <c r="AK2" s="13">
        <f>'地区投向、行业投向（纵版）'!C10</f>
        <v>0</v>
      </c>
      <c r="AL2" s="13">
        <f>'地区投向、行业投向（纵版）'!D10</f>
        <v>0</v>
      </c>
      <c r="AM2" s="13">
        <f>'地区投向、行业投向（纵版）'!E10</f>
        <v>0</v>
      </c>
      <c r="AN2" s="13">
        <f>'地区投向、行业投向（纵版）'!F10</f>
        <v>0</v>
      </c>
      <c r="AO2" s="13">
        <f>'地区投向、行业投向（纵版）'!G10</f>
        <v>0</v>
      </c>
      <c r="AP2" s="13">
        <f>'地区投向、行业投向（纵版）'!H10</f>
        <v>0</v>
      </c>
      <c r="AQ2" s="13">
        <f>'地区投向、行业投向（纵版）'!I10</f>
        <v>0</v>
      </c>
      <c r="AR2" s="13">
        <f>'地区投向、行业投向（纵版）'!J10</f>
        <v>0</v>
      </c>
      <c r="AS2" s="13">
        <f>'地区投向、行业投向（纵版）'!K10</f>
        <v>0</v>
      </c>
      <c r="AT2" s="13" t="str">
        <f>'地区投向、行业投向（纵版）'!A11</f>
        <v>  内蒙古</v>
      </c>
      <c r="AU2" s="13">
        <f>'地区投向、行业投向（纵版）'!B11</f>
        <v>0</v>
      </c>
      <c r="AV2" s="13">
        <f>'地区投向、行业投向（纵版）'!C11</f>
        <v>0</v>
      </c>
      <c r="AW2" s="13">
        <f>'地区投向、行业投向（纵版）'!D11</f>
        <v>0</v>
      </c>
      <c r="AX2" s="13">
        <f>'地区投向、行业投向（纵版）'!E11</f>
        <v>0</v>
      </c>
      <c r="AY2" s="13">
        <f>'地区投向、行业投向（纵版）'!F11</f>
        <v>0</v>
      </c>
      <c r="AZ2" s="13">
        <f>'地区投向、行业投向（纵版）'!G11</f>
        <v>0</v>
      </c>
      <c r="BA2" s="13">
        <f>'地区投向、行业投向（纵版）'!H11</f>
        <v>0</v>
      </c>
      <c r="BB2" s="13">
        <f>'地区投向、行业投向（纵版）'!I11</f>
        <v>0</v>
      </c>
      <c r="BC2" s="13">
        <f>'地区投向、行业投向（纵版）'!J11</f>
        <v>0</v>
      </c>
      <c r="BD2" s="13">
        <f>'地区投向、行业投向（纵版）'!K11</f>
        <v>0</v>
      </c>
      <c r="BE2" s="13" t="str">
        <f>'地区投向、行业投向（纵版）'!A12</f>
        <v>  辽宁</v>
      </c>
      <c r="BF2" s="13">
        <f>'地区投向、行业投向（纵版）'!B12</f>
        <v>0</v>
      </c>
      <c r="BG2" s="13">
        <f>'地区投向、行业投向（纵版）'!C12</f>
        <v>0</v>
      </c>
      <c r="BH2" s="13">
        <f>'地区投向、行业投向（纵版）'!D12</f>
        <v>0</v>
      </c>
      <c r="BI2" s="13">
        <f>'地区投向、行业投向（纵版）'!E12</f>
        <v>0</v>
      </c>
      <c r="BJ2" s="13">
        <f>'地区投向、行业投向（纵版）'!F12</f>
        <v>0</v>
      </c>
      <c r="BK2" s="13">
        <f>'地区投向、行业投向（纵版）'!G12</f>
        <v>0</v>
      </c>
      <c r="BL2" s="13">
        <f>'地区投向、行业投向（纵版）'!H12</f>
        <v>0</v>
      </c>
      <c r="BM2" s="13">
        <f>'地区投向、行业投向（纵版）'!I12</f>
        <v>0</v>
      </c>
      <c r="BN2" s="13">
        <f>'地区投向、行业投向（纵版）'!J12</f>
        <v>0</v>
      </c>
      <c r="BO2" s="13">
        <f>'地区投向、行业投向（纵版）'!K12</f>
        <v>0</v>
      </c>
      <c r="BP2" s="13" t="str">
        <f>'地区投向、行业投向（纵版）'!A13</f>
        <v>  吉林</v>
      </c>
      <c r="BQ2" s="13">
        <f>'地区投向、行业投向（纵版）'!B13</f>
        <v>0</v>
      </c>
      <c r="BR2" s="13">
        <f>'地区投向、行业投向（纵版）'!C13</f>
        <v>0</v>
      </c>
      <c r="BS2" s="13">
        <f>'地区投向、行业投向（纵版）'!D13</f>
        <v>0</v>
      </c>
      <c r="BT2" s="13">
        <f>'地区投向、行业投向（纵版）'!E13</f>
        <v>0</v>
      </c>
      <c r="BU2" s="13">
        <f>'地区投向、行业投向（纵版）'!F13</f>
        <v>0</v>
      </c>
      <c r="BV2" s="13">
        <f>'地区投向、行业投向（纵版）'!G13</f>
        <v>0</v>
      </c>
      <c r="BW2" s="13">
        <f>'地区投向、行业投向（纵版）'!H13</f>
        <v>0</v>
      </c>
      <c r="BX2" s="13">
        <f>'地区投向、行业投向（纵版）'!I13</f>
        <v>0</v>
      </c>
      <c r="BY2" s="13">
        <f>'地区投向、行业投向（纵版）'!J13</f>
        <v>0</v>
      </c>
      <c r="BZ2" s="13">
        <f>'地区投向、行业投向（纵版）'!K13</f>
        <v>0</v>
      </c>
      <c r="CA2" s="13" t="str">
        <f>'地区投向、行业投向（纵版）'!A14</f>
        <v>  黑龙江</v>
      </c>
      <c r="CB2" s="13">
        <f>'地区投向、行业投向（纵版）'!B14</f>
        <v>0</v>
      </c>
      <c r="CC2" s="13">
        <f>'地区投向、行业投向（纵版）'!C14</f>
        <v>0</v>
      </c>
      <c r="CD2" s="13">
        <f>'地区投向、行业投向（纵版）'!D14</f>
        <v>0</v>
      </c>
      <c r="CE2" s="13">
        <f>'地区投向、行业投向（纵版）'!E14</f>
        <v>0</v>
      </c>
      <c r="CF2" s="13">
        <f>'地区投向、行业投向（纵版）'!F14</f>
        <v>0</v>
      </c>
      <c r="CG2" s="13">
        <f>'地区投向、行业投向（纵版）'!G14</f>
        <v>0</v>
      </c>
      <c r="CH2" s="13">
        <f>'地区投向、行业投向（纵版）'!H14</f>
        <v>0</v>
      </c>
      <c r="CI2" s="13">
        <f>'地区投向、行业投向（纵版）'!I14</f>
        <v>0</v>
      </c>
      <c r="CJ2" s="13">
        <f>'地区投向、行业投向（纵版）'!J14</f>
        <v>0</v>
      </c>
      <c r="CK2" s="13">
        <f>'地区投向、行业投向（纵版）'!K14</f>
        <v>0</v>
      </c>
      <c r="CL2" s="13" t="str">
        <f>'地区投向、行业投向（纵版）'!A15</f>
        <v>  上海</v>
      </c>
      <c r="CM2" s="13">
        <f>'地区投向、行业投向（纵版）'!B15</f>
        <v>0</v>
      </c>
      <c r="CN2" s="13">
        <f>'地区投向、行业投向（纵版）'!C15</f>
        <v>0</v>
      </c>
      <c r="CO2" s="13">
        <f>'地区投向、行业投向（纵版）'!D15</f>
        <v>0</v>
      </c>
      <c r="CP2" s="13">
        <f>'地区投向、行业投向（纵版）'!E15</f>
        <v>0</v>
      </c>
      <c r="CQ2" s="13">
        <f>'地区投向、行业投向（纵版）'!F15</f>
        <v>0</v>
      </c>
      <c r="CR2" s="13">
        <f>'地区投向、行业投向（纵版）'!G15</f>
        <v>0</v>
      </c>
      <c r="CS2" s="13">
        <f>'地区投向、行业投向（纵版）'!H15</f>
        <v>0</v>
      </c>
      <c r="CT2" s="13">
        <f>'地区投向、行业投向（纵版）'!I15</f>
        <v>0</v>
      </c>
      <c r="CU2" s="13">
        <f>'地区投向、行业投向（纵版）'!J15</f>
        <v>0</v>
      </c>
      <c r="CV2" s="13">
        <f>'地区投向、行业投向（纵版）'!K15</f>
        <v>0</v>
      </c>
      <c r="CW2" s="13" t="str">
        <f>'地区投向、行业投向（纵版）'!A16</f>
        <v>  江苏</v>
      </c>
      <c r="CX2" s="13">
        <f>'地区投向、行业投向（纵版）'!B16</f>
        <v>0</v>
      </c>
      <c r="CY2" s="13">
        <f>'地区投向、行业投向（纵版）'!C16</f>
        <v>0</v>
      </c>
      <c r="CZ2" s="13">
        <f>'地区投向、行业投向（纵版）'!D16</f>
        <v>0</v>
      </c>
      <c r="DA2" s="13">
        <f>'地区投向、行业投向（纵版）'!E16</f>
        <v>0</v>
      </c>
      <c r="DB2" s="13">
        <f>'地区投向、行业投向（纵版）'!F16</f>
        <v>0</v>
      </c>
      <c r="DC2" s="13">
        <f>'地区投向、行业投向（纵版）'!G16</f>
        <v>0</v>
      </c>
      <c r="DD2" s="13">
        <f>'地区投向、行业投向（纵版）'!H16</f>
        <v>0</v>
      </c>
      <c r="DE2" s="13">
        <f>'地区投向、行业投向（纵版）'!I16</f>
        <v>0</v>
      </c>
      <c r="DF2" s="13">
        <f>'地区投向、行业投向（纵版）'!J16</f>
        <v>0</v>
      </c>
      <c r="DG2" s="13">
        <f>'地区投向、行业投向（纵版）'!K16</f>
        <v>0</v>
      </c>
      <c r="DH2" s="13" t="str">
        <f>'地区投向、行业投向（纵版）'!A17</f>
        <v>  浙江</v>
      </c>
      <c r="DI2" s="13">
        <f>'地区投向、行业投向（纵版）'!B17</f>
        <v>0</v>
      </c>
      <c r="DJ2" s="13">
        <f>'地区投向、行业投向（纵版）'!C17</f>
        <v>0</v>
      </c>
      <c r="DK2" s="13">
        <f>'地区投向、行业投向（纵版）'!D17</f>
        <v>0</v>
      </c>
      <c r="DL2" s="13">
        <f>'地区投向、行业投向（纵版）'!E17</f>
        <v>0</v>
      </c>
      <c r="DM2" s="13">
        <f>'地区投向、行业投向（纵版）'!F17</f>
        <v>0</v>
      </c>
      <c r="DN2" s="13">
        <f>'地区投向、行业投向（纵版）'!G17</f>
        <v>0</v>
      </c>
      <c r="DO2" s="13">
        <f>'地区投向、行业投向（纵版）'!H17</f>
        <v>0</v>
      </c>
      <c r="DP2" s="13">
        <f>'地区投向、行业投向（纵版）'!I17</f>
        <v>0</v>
      </c>
      <c r="DQ2" s="13">
        <f>'地区投向、行业投向（纵版）'!J17</f>
        <v>0</v>
      </c>
      <c r="DR2" s="13">
        <f>'地区投向、行业投向（纵版）'!K17</f>
        <v>0</v>
      </c>
      <c r="DS2" s="13" t="str">
        <f>'地区投向、行业投向（纵版）'!A18</f>
        <v>  安徽</v>
      </c>
      <c r="DT2" s="13">
        <f>'地区投向、行业投向（纵版）'!B18</f>
        <v>0</v>
      </c>
      <c r="DU2" s="13">
        <f>'地区投向、行业投向（纵版）'!C18</f>
        <v>0</v>
      </c>
      <c r="DV2" s="13">
        <f>'地区投向、行业投向（纵版）'!D18</f>
        <v>0</v>
      </c>
      <c r="DW2" s="13">
        <f>'地区投向、行业投向（纵版）'!E18</f>
        <v>0</v>
      </c>
      <c r="DX2" s="13">
        <f>'地区投向、行业投向（纵版）'!F18</f>
        <v>0</v>
      </c>
      <c r="DY2" s="13">
        <f>'地区投向、行业投向（纵版）'!G18</f>
        <v>0</v>
      </c>
      <c r="DZ2" s="13">
        <f>'地区投向、行业投向（纵版）'!H18</f>
        <v>0</v>
      </c>
      <c r="EA2" s="13">
        <f>'地区投向、行业投向（纵版）'!I18</f>
        <v>0</v>
      </c>
      <c r="EB2" s="13">
        <f>'地区投向、行业投向（纵版）'!J18</f>
        <v>0</v>
      </c>
      <c r="EC2" s="13">
        <f>'地区投向、行业投向（纵版）'!K18</f>
        <v>0</v>
      </c>
      <c r="ED2" s="13" t="str">
        <f>'地区投向、行业投向（纵版）'!A19</f>
        <v>  福建</v>
      </c>
      <c r="EE2" s="13">
        <f>'地区投向、行业投向（纵版）'!B19</f>
        <v>0</v>
      </c>
      <c r="EF2" s="13">
        <f>'地区投向、行业投向（纵版）'!C19</f>
        <v>0</v>
      </c>
      <c r="EG2" s="13">
        <f>'地区投向、行业投向（纵版）'!D19</f>
        <v>0</v>
      </c>
      <c r="EH2" s="13">
        <f>'地区投向、行业投向（纵版）'!E19</f>
        <v>0</v>
      </c>
      <c r="EI2" s="13">
        <f>'地区投向、行业投向（纵版）'!F19</f>
        <v>0</v>
      </c>
      <c r="EJ2" s="13">
        <f>'地区投向、行业投向（纵版）'!G19</f>
        <v>0</v>
      </c>
      <c r="EK2" s="13">
        <f>'地区投向、行业投向（纵版）'!H19</f>
        <v>0</v>
      </c>
      <c r="EL2" s="13">
        <f>'地区投向、行业投向（纵版）'!I19</f>
        <v>0</v>
      </c>
      <c r="EM2" s="13">
        <f>'地区投向、行业投向（纵版）'!J19</f>
        <v>0</v>
      </c>
      <c r="EN2" s="13">
        <f>'地区投向、行业投向（纵版）'!K19</f>
        <v>0</v>
      </c>
      <c r="EO2" s="13" t="str">
        <f>'地区投向、行业投向（纵版）'!A20</f>
        <v>  江西</v>
      </c>
      <c r="EP2" s="13">
        <f>'地区投向、行业投向（纵版）'!B20</f>
        <v>0</v>
      </c>
      <c r="EQ2" s="13">
        <f>'地区投向、行业投向（纵版）'!C20</f>
        <v>0</v>
      </c>
      <c r="ER2" s="13">
        <f>'地区投向、行业投向（纵版）'!D20</f>
        <v>0</v>
      </c>
      <c r="ES2" s="13">
        <f>'地区投向、行业投向（纵版）'!E20</f>
        <v>0</v>
      </c>
      <c r="ET2" s="13">
        <f>'地区投向、行业投向（纵版）'!F20</f>
        <v>0</v>
      </c>
      <c r="EU2" s="13">
        <f>'地区投向、行业投向（纵版）'!G20</f>
        <v>0</v>
      </c>
      <c r="EV2" s="13">
        <f>'地区投向、行业投向（纵版）'!H20</f>
        <v>0</v>
      </c>
      <c r="EW2" s="13">
        <f>'地区投向、行业投向（纵版）'!I20</f>
        <v>0</v>
      </c>
      <c r="EX2" s="13">
        <f>'地区投向、行业投向（纵版）'!J20</f>
        <v>0</v>
      </c>
      <c r="EY2" s="13">
        <f>'地区投向、行业投向（纵版）'!K20</f>
        <v>0</v>
      </c>
      <c r="EZ2" s="13" t="str">
        <f>'地区投向、行业投向（纵版）'!A21</f>
        <v>  山东</v>
      </c>
      <c r="FA2" s="13">
        <f>'地区投向、行业投向（纵版）'!B21</f>
        <v>0</v>
      </c>
      <c r="FB2" s="13">
        <f>'地区投向、行业投向（纵版）'!C21</f>
        <v>0</v>
      </c>
      <c r="FC2" s="13">
        <f>'地区投向、行业投向（纵版）'!D21</f>
        <v>0</v>
      </c>
      <c r="FD2" s="13">
        <f>'地区投向、行业投向（纵版）'!E21</f>
        <v>0</v>
      </c>
      <c r="FE2" s="13">
        <f>'地区投向、行业投向（纵版）'!F21</f>
        <v>0</v>
      </c>
      <c r="FF2" s="13">
        <f>'地区投向、行业投向（纵版）'!G21</f>
        <v>0</v>
      </c>
      <c r="FG2" s="13">
        <f>'地区投向、行业投向（纵版）'!H21</f>
        <v>0</v>
      </c>
      <c r="FH2" s="13">
        <f>'地区投向、行业投向（纵版）'!I21</f>
        <v>0</v>
      </c>
      <c r="FI2" s="13">
        <f>'地区投向、行业投向（纵版）'!J21</f>
        <v>0</v>
      </c>
      <c r="FJ2" s="13">
        <f>'地区投向、行业投向（纵版）'!K21</f>
        <v>0</v>
      </c>
      <c r="FK2" s="13" t="str">
        <f>'地区投向、行业投向（纵版）'!A22</f>
        <v>  河南</v>
      </c>
      <c r="FL2" s="13">
        <f>'地区投向、行业投向（纵版）'!B22</f>
        <v>0</v>
      </c>
      <c r="FM2" s="13">
        <f>'地区投向、行业投向（纵版）'!C22</f>
        <v>0</v>
      </c>
      <c r="FN2" s="13">
        <f>'地区投向、行业投向（纵版）'!D22</f>
        <v>0</v>
      </c>
      <c r="FO2" s="13">
        <f>'地区投向、行业投向（纵版）'!E22</f>
        <v>0</v>
      </c>
      <c r="FP2" s="13">
        <f>'地区投向、行业投向（纵版）'!F22</f>
        <v>0</v>
      </c>
      <c r="FQ2" s="13">
        <f>'地区投向、行业投向（纵版）'!G22</f>
        <v>0</v>
      </c>
      <c r="FR2" s="13">
        <f>'地区投向、行业投向（纵版）'!H22</f>
        <v>0</v>
      </c>
      <c r="FS2" s="13">
        <f>'地区投向、行业投向（纵版）'!I22</f>
        <v>0</v>
      </c>
      <c r="FT2" s="13">
        <f>'地区投向、行业投向（纵版）'!J22</f>
        <v>0</v>
      </c>
      <c r="FU2" s="13">
        <f>'地区投向、行业投向（纵版）'!K22</f>
        <v>0</v>
      </c>
      <c r="FV2" s="13" t="str">
        <f>'地区投向、行业投向（纵版）'!A23</f>
        <v>  湖北</v>
      </c>
      <c r="FW2" s="13">
        <f>'地区投向、行业投向（纵版）'!B23</f>
        <v>0</v>
      </c>
      <c r="FX2" s="13">
        <f>'地区投向、行业投向（纵版）'!C23</f>
        <v>0</v>
      </c>
      <c r="FY2" s="13">
        <f>'地区投向、行业投向（纵版）'!D23</f>
        <v>0</v>
      </c>
      <c r="FZ2" s="13">
        <f>'地区投向、行业投向（纵版）'!E23</f>
        <v>0</v>
      </c>
      <c r="GA2" s="13">
        <f>'地区投向、行业投向（纵版）'!F23</f>
        <v>0</v>
      </c>
      <c r="GB2" s="13">
        <f>'地区投向、行业投向（纵版）'!G23</f>
        <v>0</v>
      </c>
      <c r="GC2" s="13">
        <f>'地区投向、行业投向（纵版）'!H23</f>
        <v>0</v>
      </c>
      <c r="GD2" s="13">
        <f>'地区投向、行业投向（纵版）'!I23</f>
        <v>0</v>
      </c>
      <c r="GE2" s="13">
        <f>'地区投向、行业投向（纵版）'!J23</f>
        <v>0</v>
      </c>
      <c r="GF2" s="13">
        <f>'地区投向、行业投向（纵版）'!K23</f>
        <v>0</v>
      </c>
      <c r="GG2" s="13" t="str">
        <f>'地区投向、行业投向（纵版）'!A24</f>
        <v>  湖南</v>
      </c>
      <c r="GH2" s="13">
        <f>'地区投向、行业投向（纵版）'!B24</f>
        <v>0</v>
      </c>
      <c r="GI2" s="13">
        <f>'地区投向、行业投向（纵版）'!C24</f>
        <v>0</v>
      </c>
      <c r="GJ2" s="13">
        <f>'地区投向、行业投向（纵版）'!D24</f>
        <v>0</v>
      </c>
      <c r="GK2" s="13">
        <f>'地区投向、行业投向（纵版）'!E24</f>
        <v>0</v>
      </c>
      <c r="GL2" s="13">
        <f>'地区投向、行业投向（纵版）'!F24</f>
        <v>0</v>
      </c>
      <c r="GM2" s="13">
        <f>'地区投向、行业投向（纵版）'!G24</f>
        <v>0</v>
      </c>
      <c r="GN2" s="13">
        <f>'地区投向、行业投向（纵版）'!H24</f>
        <v>0</v>
      </c>
      <c r="GO2" s="13">
        <f>'地区投向、行业投向（纵版）'!I24</f>
        <v>0</v>
      </c>
      <c r="GP2" s="13">
        <f>'地区投向、行业投向（纵版）'!J24</f>
        <v>0</v>
      </c>
      <c r="GQ2" s="13">
        <f>'地区投向、行业投向（纵版）'!K24</f>
        <v>0</v>
      </c>
      <c r="GR2" s="13" t="str">
        <f>'地区投向、行业投向（纵版）'!A25</f>
        <v>  广东</v>
      </c>
      <c r="GS2" s="13">
        <f>'地区投向、行业投向（纵版）'!B25</f>
        <v>0</v>
      </c>
      <c r="GT2" s="13">
        <f>'地区投向、行业投向（纵版）'!C25</f>
        <v>0</v>
      </c>
      <c r="GU2" s="13">
        <f>'地区投向、行业投向（纵版）'!D25</f>
        <v>0</v>
      </c>
      <c r="GV2" s="13">
        <f>'地区投向、行业投向（纵版）'!E25</f>
        <v>0</v>
      </c>
      <c r="GW2" s="13">
        <f>'地区投向、行业投向（纵版）'!F25</f>
        <v>0</v>
      </c>
      <c r="GX2" s="13">
        <f>'地区投向、行业投向（纵版）'!G25</f>
        <v>0</v>
      </c>
      <c r="GY2" s="13">
        <f>'地区投向、行业投向（纵版）'!H25</f>
        <v>0</v>
      </c>
      <c r="GZ2" s="13">
        <f>'地区投向、行业投向（纵版）'!I25</f>
        <v>0</v>
      </c>
      <c r="HA2" s="13">
        <f>'地区投向、行业投向（纵版）'!J25</f>
        <v>0</v>
      </c>
      <c r="HB2" s="13">
        <f>'地区投向、行业投向（纵版）'!K25</f>
        <v>0</v>
      </c>
      <c r="HC2" s="13" t="str">
        <f>'地区投向、行业投向（纵版）'!A26</f>
        <v>  广西</v>
      </c>
      <c r="HD2" s="13">
        <f>'地区投向、行业投向（纵版）'!B26</f>
        <v>0</v>
      </c>
      <c r="HE2" s="13">
        <f>'地区投向、行业投向（纵版）'!C26</f>
        <v>0</v>
      </c>
      <c r="HF2" s="13">
        <f>'地区投向、行业投向（纵版）'!D26</f>
        <v>0</v>
      </c>
      <c r="HG2" s="13">
        <f>'地区投向、行业投向（纵版）'!E26</f>
        <v>0</v>
      </c>
      <c r="HH2" s="13">
        <f>'地区投向、行业投向（纵版）'!F26</f>
        <v>0</v>
      </c>
      <c r="HI2" s="13">
        <f>'地区投向、行业投向（纵版）'!G26</f>
        <v>0</v>
      </c>
      <c r="HJ2" s="13">
        <f>'地区投向、行业投向（纵版）'!H26</f>
        <v>0</v>
      </c>
      <c r="HK2" s="13">
        <f>'地区投向、行业投向（纵版）'!I26</f>
        <v>0</v>
      </c>
      <c r="HL2" s="13">
        <f>'地区投向、行业投向（纵版）'!J26</f>
        <v>0</v>
      </c>
      <c r="HM2" s="13">
        <f>'地区投向、行业投向（纵版）'!K26</f>
        <v>0</v>
      </c>
      <c r="HN2" s="13" t="str">
        <f>'地区投向、行业投向（纵版）'!A27</f>
        <v>  海南</v>
      </c>
      <c r="HO2" s="13">
        <f>'地区投向、行业投向（纵版）'!B27</f>
        <v>0</v>
      </c>
      <c r="HP2" s="13">
        <f>'地区投向、行业投向（纵版）'!C27</f>
        <v>0</v>
      </c>
      <c r="HQ2" s="13">
        <f>'地区投向、行业投向（纵版）'!D27</f>
        <v>0</v>
      </c>
      <c r="HR2" s="13">
        <f>'地区投向、行业投向（纵版）'!E27</f>
        <v>0</v>
      </c>
      <c r="HS2" s="13">
        <f>'地区投向、行业投向（纵版）'!F27</f>
        <v>0</v>
      </c>
      <c r="HT2" s="13">
        <f>'地区投向、行业投向（纵版）'!G27</f>
        <v>0</v>
      </c>
      <c r="HU2" s="13">
        <f>'地区投向、行业投向（纵版）'!H27</f>
        <v>0</v>
      </c>
      <c r="HV2" s="13">
        <f>'地区投向、行业投向（纵版）'!I27</f>
        <v>0</v>
      </c>
      <c r="HW2" s="13">
        <f>'地区投向、行业投向（纵版）'!J27</f>
        <v>0</v>
      </c>
      <c r="HX2" s="13">
        <f>'地区投向、行业投向（纵版）'!K27</f>
        <v>0</v>
      </c>
      <c r="HY2" s="13" t="str">
        <f>'地区投向、行业投向（纵版）'!A28</f>
        <v>  重庆</v>
      </c>
      <c r="HZ2" s="13">
        <f>'地区投向、行业投向（纵版）'!B28</f>
        <v>0</v>
      </c>
      <c r="IA2" s="13">
        <f>'地区投向、行业投向（纵版）'!C28</f>
        <v>0</v>
      </c>
      <c r="IB2" s="13">
        <f>'地区投向、行业投向（纵版）'!D28</f>
        <v>0</v>
      </c>
      <c r="IC2" s="13">
        <f>'地区投向、行业投向（纵版）'!E28</f>
        <v>0</v>
      </c>
      <c r="ID2" s="13">
        <f>'地区投向、行业投向（纵版）'!F28</f>
        <v>0</v>
      </c>
      <c r="IE2" s="13">
        <f>'地区投向、行业投向（纵版）'!G28</f>
        <v>0</v>
      </c>
      <c r="IF2" s="13">
        <f>'地区投向、行业投向（纵版）'!H28</f>
        <v>0</v>
      </c>
      <c r="IG2" s="13">
        <f>'地区投向、行业投向（纵版）'!I28</f>
        <v>0</v>
      </c>
      <c r="IH2" s="13">
        <f>'地区投向、行业投向（纵版）'!J28</f>
        <v>0</v>
      </c>
      <c r="II2" s="13">
        <f>'地区投向、行业投向（纵版）'!K28</f>
        <v>0</v>
      </c>
      <c r="IJ2" s="13" t="str">
        <f>'地区投向、行业投向（纵版）'!A29</f>
        <v>  四川</v>
      </c>
      <c r="IK2" s="13">
        <f>'地区投向、行业投向（纵版）'!B29</f>
        <v>0</v>
      </c>
      <c r="IL2" s="13">
        <f>'地区投向、行业投向（纵版）'!C29</f>
        <v>0</v>
      </c>
      <c r="IM2" s="13">
        <f>'地区投向、行业投向（纵版）'!D29</f>
        <v>0</v>
      </c>
      <c r="IN2" s="13">
        <f>'地区投向、行业投向（纵版）'!E29</f>
        <v>0</v>
      </c>
      <c r="IO2" s="13">
        <f>'地区投向、行业投向（纵版）'!F29</f>
        <v>0</v>
      </c>
      <c r="IP2" s="13">
        <f>'地区投向、行业投向（纵版）'!G29</f>
        <v>0</v>
      </c>
      <c r="IQ2" s="13">
        <f>'地区投向、行业投向（纵版）'!H29</f>
        <v>0</v>
      </c>
      <c r="IR2" s="13">
        <f>'地区投向、行业投向（纵版）'!I29</f>
        <v>0</v>
      </c>
      <c r="IS2" s="13">
        <f>'地区投向、行业投向（纵版）'!J29</f>
        <v>0</v>
      </c>
      <c r="IT2" s="13">
        <f>'地区投向、行业投向（纵版）'!K29</f>
        <v>0</v>
      </c>
      <c r="IU2" s="13" t="str">
        <f>'地区投向、行业投向（纵版）'!A30</f>
        <v>  贵州</v>
      </c>
      <c r="IV2" s="13">
        <f>'地区投向、行业投向（纵版）'!B30</f>
        <v>0</v>
      </c>
      <c r="IW2" s="13">
        <f>'地区投向、行业投向（纵版）'!C30</f>
        <v>0</v>
      </c>
      <c r="IX2" s="13">
        <f>'地区投向、行业投向（纵版）'!D30</f>
        <v>0</v>
      </c>
      <c r="IY2" s="13">
        <f>'地区投向、行业投向（纵版）'!E30</f>
        <v>0</v>
      </c>
      <c r="IZ2" s="13">
        <f>'地区投向、行业投向（纵版）'!F30</f>
        <v>0</v>
      </c>
      <c r="JA2" s="13">
        <f>'地区投向、行业投向（纵版）'!G30</f>
        <v>0</v>
      </c>
      <c r="JB2" s="13">
        <f>'地区投向、行业投向（纵版）'!H30</f>
        <v>0</v>
      </c>
      <c r="JC2" s="13">
        <f>'地区投向、行业投向（纵版）'!I30</f>
        <v>0</v>
      </c>
      <c r="JD2" s="13">
        <f>'地区投向、行业投向（纵版）'!J30</f>
        <v>0</v>
      </c>
      <c r="JE2" s="13">
        <f>'地区投向、行业投向（纵版）'!K30</f>
        <v>0</v>
      </c>
      <c r="JF2" s="13" t="str">
        <f>'地区投向、行业投向（纵版）'!A31</f>
        <v>  云南</v>
      </c>
      <c r="JG2" s="13">
        <f>'地区投向、行业投向（纵版）'!B31</f>
        <v>0</v>
      </c>
      <c r="JH2" s="13">
        <f>'地区投向、行业投向（纵版）'!C31</f>
        <v>0</v>
      </c>
      <c r="JI2" s="13">
        <f>'地区投向、行业投向（纵版）'!D31</f>
        <v>0</v>
      </c>
      <c r="JJ2" s="13">
        <f>'地区投向、行业投向（纵版）'!E31</f>
        <v>0</v>
      </c>
      <c r="JK2" s="13">
        <f>'地区投向、行业投向（纵版）'!F31</f>
        <v>0</v>
      </c>
      <c r="JL2" s="13">
        <f>'地区投向、行业投向（纵版）'!G31</f>
        <v>0</v>
      </c>
      <c r="JM2" s="13">
        <f>'地区投向、行业投向（纵版）'!H31</f>
        <v>0</v>
      </c>
      <c r="JN2" s="13">
        <f>'地区投向、行业投向（纵版）'!I31</f>
        <v>0</v>
      </c>
      <c r="JO2" s="13">
        <f>'地区投向、行业投向（纵版）'!J31</f>
        <v>0</v>
      </c>
      <c r="JP2" s="13">
        <f>'地区投向、行业投向（纵版）'!K31</f>
        <v>0</v>
      </c>
      <c r="JQ2" s="13" t="str">
        <f>'地区投向、行业投向（纵版）'!A32</f>
        <v>  西藏</v>
      </c>
      <c r="JR2" s="13">
        <f>'地区投向、行业投向（纵版）'!B32</f>
        <v>0</v>
      </c>
      <c r="JS2" s="13">
        <f>'地区投向、行业投向（纵版）'!C32</f>
        <v>0</v>
      </c>
      <c r="JT2" s="13">
        <f>'地区投向、行业投向（纵版）'!D32</f>
        <v>0</v>
      </c>
      <c r="JU2" s="13">
        <f>'地区投向、行业投向（纵版）'!E32</f>
        <v>0</v>
      </c>
      <c r="JV2" s="13">
        <f>'地区投向、行业投向（纵版）'!F32</f>
        <v>0</v>
      </c>
      <c r="JW2" s="13">
        <f>'地区投向、行业投向（纵版）'!G32</f>
        <v>0</v>
      </c>
      <c r="JX2" s="13">
        <f>'地区投向、行业投向（纵版）'!H32</f>
        <v>0</v>
      </c>
      <c r="JY2" s="13">
        <f>'地区投向、行业投向（纵版）'!I32</f>
        <v>0</v>
      </c>
      <c r="JZ2" s="13">
        <f>'地区投向、行业投向（纵版）'!J32</f>
        <v>0</v>
      </c>
      <c r="KA2" s="13">
        <f>'地区投向、行业投向（纵版）'!K32</f>
        <v>0</v>
      </c>
      <c r="KB2" s="13" t="str">
        <f>'地区投向、行业投向（纵版）'!A33</f>
        <v>  陕西</v>
      </c>
      <c r="KC2" s="13">
        <f>'地区投向、行业投向（纵版）'!B33</f>
        <v>0</v>
      </c>
      <c r="KD2" s="13">
        <f>'地区投向、行业投向（纵版）'!C33</f>
        <v>0</v>
      </c>
      <c r="KE2" s="13">
        <f>'地区投向、行业投向（纵版）'!D33</f>
        <v>0</v>
      </c>
      <c r="KF2" s="13">
        <f>'地区投向、行业投向（纵版）'!E33</f>
        <v>0</v>
      </c>
      <c r="KG2" s="13">
        <f>'地区投向、行业投向（纵版）'!F33</f>
        <v>0</v>
      </c>
      <c r="KH2" s="13">
        <f>'地区投向、行业投向（纵版）'!G33</f>
        <v>0</v>
      </c>
      <c r="KI2" s="13">
        <f>'地区投向、行业投向（纵版）'!H33</f>
        <v>0</v>
      </c>
      <c r="KJ2" s="13">
        <f>'地区投向、行业投向（纵版）'!I33</f>
        <v>0</v>
      </c>
      <c r="KK2" s="13">
        <f>'地区投向、行业投向（纵版）'!J33</f>
        <v>0</v>
      </c>
      <c r="KL2" s="13">
        <f>'地区投向、行业投向（纵版）'!K33</f>
        <v>0</v>
      </c>
      <c r="KM2" s="13" t="str">
        <f>'地区投向、行业投向（纵版）'!A34</f>
        <v>  甘肃</v>
      </c>
      <c r="KN2" s="13">
        <f>'地区投向、行业投向（纵版）'!B34</f>
        <v>0</v>
      </c>
      <c r="KO2" s="13">
        <f>'地区投向、行业投向（纵版）'!C34</f>
        <v>0</v>
      </c>
      <c r="KP2" s="13">
        <f>'地区投向、行业投向（纵版）'!D34</f>
        <v>0</v>
      </c>
      <c r="KQ2" s="13">
        <f>'地区投向、行业投向（纵版）'!E34</f>
        <v>0</v>
      </c>
      <c r="KR2" s="13">
        <f>'地区投向、行业投向（纵版）'!F34</f>
        <v>0</v>
      </c>
      <c r="KS2" s="13">
        <f>'地区投向、行业投向（纵版）'!G34</f>
        <v>0</v>
      </c>
      <c r="KT2" s="13">
        <f>'地区投向、行业投向（纵版）'!H34</f>
        <v>0</v>
      </c>
      <c r="KU2" s="13">
        <f>'地区投向、行业投向（纵版）'!I34</f>
        <v>0</v>
      </c>
      <c r="KV2" s="13">
        <f>'地区投向、行业投向（纵版）'!J34</f>
        <v>0</v>
      </c>
      <c r="KW2" s="13">
        <f>'地区投向、行业投向（纵版）'!K34</f>
        <v>0</v>
      </c>
      <c r="KX2" s="13" t="str">
        <f>'地区投向、行业投向（纵版）'!A35</f>
        <v>  青海</v>
      </c>
      <c r="KY2" s="13">
        <f>'地区投向、行业投向（纵版）'!B35</f>
        <v>0</v>
      </c>
      <c r="KZ2" s="13">
        <f>'地区投向、行业投向（纵版）'!C35</f>
        <v>0</v>
      </c>
      <c r="LA2" s="13">
        <f>'地区投向、行业投向（纵版）'!D35</f>
        <v>0</v>
      </c>
      <c r="LB2" s="13">
        <f>'地区投向、行业投向（纵版）'!E35</f>
        <v>0</v>
      </c>
      <c r="LC2" s="13">
        <f>'地区投向、行业投向（纵版）'!F35</f>
        <v>0</v>
      </c>
      <c r="LD2" s="13">
        <f>'地区投向、行业投向（纵版）'!G35</f>
        <v>0</v>
      </c>
      <c r="LE2" s="13">
        <f>'地区投向、行业投向（纵版）'!H35</f>
        <v>0</v>
      </c>
      <c r="LF2" s="13">
        <f>'地区投向、行业投向（纵版）'!I35</f>
        <v>0</v>
      </c>
      <c r="LG2" s="13">
        <f>'地区投向、行业投向（纵版）'!J35</f>
        <v>0</v>
      </c>
      <c r="LH2" s="13">
        <f>'地区投向、行业投向（纵版）'!K35</f>
        <v>0</v>
      </c>
      <c r="LI2" s="13" t="str">
        <f>'地区投向、行业投向（纵版）'!A36</f>
        <v>  宁夏</v>
      </c>
      <c r="LJ2" s="13">
        <f>'地区投向、行业投向（纵版）'!B36</f>
        <v>0</v>
      </c>
      <c r="LK2" s="13">
        <f>'地区投向、行业投向（纵版）'!C36</f>
        <v>0</v>
      </c>
      <c r="LL2" s="13">
        <f>'地区投向、行业投向（纵版）'!D36</f>
        <v>0</v>
      </c>
      <c r="LM2" s="13">
        <f>'地区投向、行业投向（纵版）'!E36</f>
        <v>0</v>
      </c>
      <c r="LN2" s="13">
        <f>'地区投向、行业投向（纵版）'!F36</f>
        <v>0</v>
      </c>
      <c r="LO2" s="13">
        <f>'地区投向、行业投向（纵版）'!G36</f>
        <v>0</v>
      </c>
      <c r="LP2" s="13">
        <f>'地区投向、行业投向（纵版）'!H36</f>
        <v>0</v>
      </c>
      <c r="LQ2" s="13">
        <f>'地区投向、行业投向（纵版）'!I36</f>
        <v>0</v>
      </c>
      <c r="LR2" s="13">
        <f>'地区投向、行业投向（纵版）'!J36</f>
        <v>0</v>
      </c>
      <c r="LS2" s="13">
        <f>'地区投向、行业投向（纵版）'!K36</f>
        <v>0</v>
      </c>
      <c r="LT2" s="13" t="str">
        <f>'地区投向、行业投向（纵版）'!A37</f>
        <v>  新疆</v>
      </c>
      <c r="LU2" s="13">
        <f>'地区投向、行业投向（纵版）'!B37</f>
        <v>0</v>
      </c>
      <c r="LV2" s="13">
        <f>'地区投向、行业投向（纵版）'!C37</f>
        <v>0</v>
      </c>
      <c r="LW2" s="13">
        <f>'地区投向、行业投向（纵版）'!D37</f>
        <v>0</v>
      </c>
      <c r="LX2" s="13">
        <f>'地区投向、行业投向（纵版）'!E37</f>
        <v>0</v>
      </c>
      <c r="LY2" s="13">
        <f>'地区投向、行业投向（纵版）'!F37</f>
        <v>0</v>
      </c>
      <c r="LZ2" s="13">
        <f>'地区投向、行业投向（纵版）'!G37</f>
        <v>0</v>
      </c>
      <c r="MA2" s="13">
        <f>'地区投向、行业投向（纵版）'!H37</f>
        <v>0</v>
      </c>
      <c r="MB2" s="13">
        <f>'地区投向、行业投向（纵版）'!I37</f>
        <v>0</v>
      </c>
      <c r="MC2" s="13">
        <f>'地区投向、行业投向（纵版）'!J37</f>
        <v>0</v>
      </c>
      <c r="MD2" s="13">
        <f>'地区投向、行业投向（纵版）'!K37</f>
        <v>0</v>
      </c>
      <c r="ME2" s="13" t="str">
        <f>'地区投向、行业投向（纵版）'!A38</f>
        <v>  香港</v>
      </c>
      <c r="MF2" s="13">
        <f>'地区投向、行业投向（纵版）'!B38</f>
        <v>0</v>
      </c>
      <c r="MG2" s="13">
        <f>'地区投向、行业投向（纵版）'!C38</f>
        <v>0</v>
      </c>
      <c r="MH2" s="13">
        <f>'地区投向、行业投向（纵版）'!D38</f>
        <v>0</v>
      </c>
      <c r="MI2" s="13">
        <f>'地区投向、行业投向（纵版）'!E38</f>
        <v>0</v>
      </c>
      <c r="MJ2" s="13">
        <f>'地区投向、行业投向（纵版）'!F38</f>
        <v>0</v>
      </c>
      <c r="MK2" s="13">
        <f>'地区投向、行业投向（纵版）'!G38</f>
        <v>0</v>
      </c>
      <c r="ML2" s="13">
        <f>'地区投向、行业投向（纵版）'!H38</f>
        <v>0</v>
      </c>
      <c r="MM2" s="13">
        <f>'地区投向、行业投向（纵版）'!I38</f>
        <v>0</v>
      </c>
      <c r="MN2" s="13">
        <f>'地区投向、行业投向（纵版）'!J38</f>
        <v>0</v>
      </c>
      <c r="MO2" s="13">
        <f>'地区投向、行业投向（纵版）'!K38</f>
        <v>0</v>
      </c>
      <c r="MP2" s="13" t="str">
        <f>'地区投向、行业投向（纵版）'!A39</f>
        <v>  澳门</v>
      </c>
      <c r="MQ2" s="13">
        <f>'地区投向、行业投向（纵版）'!B39</f>
        <v>0</v>
      </c>
      <c r="MR2" s="13">
        <f>'地区投向、行业投向（纵版）'!C39</f>
        <v>0</v>
      </c>
      <c r="MS2" s="13">
        <f>'地区投向、行业投向（纵版）'!D39</f>
        <v>0</v>
      </c>
      <c r="MT2" s="13">
        <f>'地区投向、行业投向（纵版）'!E39</f>
        <v>0</v>
      </c>
      <c r="MU2" s="13">
        <f>'地区投向、行业投向（纵版）'!F39</f>
        <v>0</v>
      </c>
      <c r="MV2" s="13">
        <f>'地区投向、行业投向（纵版）'!G39</f>
        <v>0</v>
      </c>
      <c r="MW2" s="13">
        <f>'地区投向、行业投向（纵版）'!H39</f>
        <v>0</v>
      </c>
      <c r="MX2" s="13">
        <f>'地区投向、行业投向（纵版）'!I39</f>
        <v>0</v>
      </c>
      <c r="MY2" s="13">
        <f>'地区投向、行业投向（纵版）'!J39</f>
        <v>0</v>
      </c>
      <c r="MZ2" s="13">
        <f>'地区投向、行业投向（纵版）'!K39</f>
        <v>0</v>
      </c>
      <c r="NA2" s="13" t="str">
        <f>'地区投向、行业投向（纵版）'!A40</f>
        <v>  台湾</v>
      </c>
      <c r="NB2" s="13">
        <f>'地区投向、行业投向（纵版）'!B40</f>
        <v>0</v>
      </c>
      <c r="NC2" s="13">
        <f>'地区投向、行业投向（纵版）'!C40</f>
        <v>0</v>
      </c>
      <c r="ND2" s="13">
        <f>'地区投向、行业投向（纵版）'!D40</f>
        <v>0</v>
      </c>
      <c r="NE2" s="13">
        <f>'地区投向、行业投向（纵版）'!E40</f>
        <v>0</v>
      </c>
      <c r="NF2" s="13">
        <f>'地区投向、行业投向（纵版）'!F40</f>
        <v>0</v>
      </c>
      <c r="NG2" s="13">
        <f>'地区投向、行业投向（纵版）'!G40</f>
        <v>0</v>
      </c>
      <c r="NH2" s="13">
        <f>'地区投向、行业投向（纵版）'!H40</f>
        <v>0</v>
      </c>
      <c r="NI2" s="13">
        <f>'地区投向、行业投向（纵版）'!I40</f>
        <v>0</v>
      </c>
      <c r="NJ2" s="13">
        <f>'地区投向、行业投向（纵版）'!J40</f>
        <v>0</v>
      </c>
      <c r="NK2" s="13">
        <f>'地区投向、行业投向（纵版）'!K40</f>
        <v>0</v>
      </c>
      <c r="NL2" s="13" t="str">
        <f>'地区投向、行业投向（纵版）'!A41</f>
        <v>  其他境外地区</v>
      </c>
      <c r="NM2" s="13">
        <f>'地区投向、行业投向（纵版）'!B41</f>
        <v>0</v>
      </c>
      <c r="NN2" s="13">
        <f>'地区投向、行业投向（纵版）'!C41</f>
        <v>0</v>
      </c>
      <c r="NO2" s="13">
        <f>'地区投向、行业投向（纵版）'!D41</f>
        <v>0</v>
      </c>
      <c r="NP2" s="13">
        <f>'地区投向、行业投向（纵版）'!E41</f>
        <v>0</v>
      </c>
      <c r="NQ2" s="13">
        <f>'地区投向、行业投向（纵版）'!F41</f>
        <v>0</v>
      </c>
      <c r="NR2" s="13">
        <f>'地区投向、行业投向（纵版）'!G41</f>
        <v>0</v>
      </c>
      <c r="NS2" s="13">
        <f>'地区投向、行业投向（纵版）'!H41</f>
        <v>0</v>
      </c>
      <c r="NT2" s="13">
        <f>'地区投向、行业投向（纵版）'!I41</f>
        <v>0</v>
      </c>
      <c r="NU2" s="13">
        <f>'地区投向、行业投向（纵版）'!J41</f>
        <v>0</v>
      </c>
      <c r="NV2" s="13">
        <f>'地区投向、行业投向（纵版）'!K41</f>
        <v>0</v>
      </c>
      <c r="NW2" s="13" t="str">
        <f>'地区投向、行业投向（纵版）'!A42</f>
        <v>地区合计</v>
      </c>
      <c r="NX2" s="13">
        <f>'地区投向、行业投向（纵版）'!B42</f>
        <v>0</v>
      </c>
      <c r="NY2" s="13">
        <f>'地区投向、行业投向（纵版）'!C42</f>
        <v>0</v>
      </c>
      <c r="NZ2" s="13">
        <f>'地区投向、行业投向（纵版）'!D42</f>
        <v>0</v>
      </c>
      <c r="OA2" s="13">
        <f>'地区投向、行业投向（纵版）'!E42</f>
        <v>0</v>
      </c>
      <c r="OB2" s="13">
        <f>'地区投向、行业投向（纵版）'!F42</f>
        <v>0</v>
      </c>
      <c r="OC2" s="13">
        <f>'地区投向、行业投向（纵版）'!G42</f>
        <v>0</v>
      </c>
      <c r="OD2" s="13">
        <f>'地区投向、行业投向（纵版）'!H42</f>
        <v>0</v>
      </c>
      <c r="OE2" s="13">
        <f>'地区投向、行业投向（纵版）'!I42</f>
        <v>0</v>
      </c>
      <c r="OF2" s="13">
        <f>'地区投向、行业投向（纵版）'!J42</f>
        <v>0</v>
      </c>
      <c r="OG2" s="13">
        <f>'地区投向、行业投向（纵版）'!K42</f>
        <v>0</v>
      </c>
      <c r="OH2" s="13" t="str">
        <f>'地区投向、行业投向（纵版）'!L7</f>
        <v>    农、林、牧、渔业</v>
      </c>
      <c r="OI2" s="13">
        <f>'地区投向、行业投向（纵版）'!M7</f>
        <v>0</v>
      </c>
      <c r="OJ2" s="13">
        <f>'地区投向、行业投向（纵版）'!N7</f>
        <v>0</v>
      </c>
      <c r="OK2" s="13">
        <f>'地区投向、行业投向（纵版）'!O7</f>
        <v>0</v>
      </c>
      <c r="OL2" s="13">
        <f>'地区投向、行业投向（纵版）'!P7</f>
        <v>0</v>
      </c>
      <c r="OM2" s="13">
        <f>'地区投向、行业投向（纵版）'!Q7</f>
        <v>0</v>
      </c>
      <c r="ON2" s="13">
        <f>'地区投向、行业投向（纵版）'!R7</f>
        <v>0</v>
      </c>
      <c r="OO2" s="13">
        <f>'地区投向、行业投向（纵版）'!S7</f>
        <v>0</v>
      </c>
      <c r="OP2" s="13">
        <f>'地区投向、行业投向（纵版）'!T7</f>
        <v>0</v>
      </c>
      <c r="OQ2" s="13">
        <f>'地区投向、行业投向（纵版）'!U7</f>
        <v>0</v>
      </c>
      <c r="OR2" s="13">
        <f>'地区投向、行业投向（纵版）'!V7</f>
        <v>0</v>
      </c>
      <c r="OS2" s="13" t="str">
        <f>'地区投向、行业投向（纵版）'!L8</f>
        <v>    采矿业</v>
      </c>
      <c r="OT2" s="13">
        <f>'地区投向、行业投向（纵版）'!M8</f>
        <v>0</v>
      </c>
      <c r="OU2" s="13">
        <f>'地区投向、行业投向（纵版）'!N8</f>
        <v>0</v>
      </c>
      <c r="OV2" s="13">
        <f>'地区投向、行业投向（纵版）'!O8</f>
        <v>0</v>
      </c>
      <c r="OW2" s="13">
        <f>'地区投向、行业投向（纵版）'!P8</f>
        <v>0</v>
      </c>
      <c r="OX2" s="13">
        <f>'地区投向、行业投向（纵版）'!Q8</f>
        <v>0</v>
      </c>
      <c r="OY2" s="13">
        <f>'地区投向、行业投向（纵版）'!R8</f>
        <v>0</v>
      </c>
      <c r="OZ2" s="13">
        <f>'地区投向、行业投向（纵版）'!S8</f>
        <v>0</v>
      </c>
      <c r="PA2" s="13">
        <f>'地区投向、行业投向（纵版）'!T8</f>
        <v>0</v>
      </c>
      <c r="PB2" s="13">
        <f>'地区投向、行业投向（纵版）'!U8</f>
        <v>0</v>
      </c>
      <c r="PC2" s="13">
        <f>'地区投向、行业投向（纵版）'!V8</f>
        <v>0</v>
      </c>
      <c r="PD2" s="13" t="str">
        <f>'地区投向、行业投向（纵版）'!L9</f>
        <v>    制造业</v>
      </c>
      <c r="PE2" s="13">
        <f>'地区投向、行业投向（纵版）'!M9</f>
        <v>0</v>
      </c>
      <c r="PF2" s="13">
        <f>'地区投向、行业投向（纵版）'!N9</f>
        <v>0</v>
      </c>
      <c r="PG2" s="13">
        <f>'地区投向、行业投向（纵版）'!O9</f>
        <v>0</v>
      </c>
      <c r="PH2" s="13">
        <f>'地区投向、行业投向（纵版）'!P9</f>
        <v>0</v>
      </c>
      <c r="PI2" s="13">
        <f>'地区投向、行业投向（纵版）'!Q9</f>
        <v>0</v>
      </c>
      <c r="PJ2" s="13">
        <f>'地区投向、行业投向（纵版）'!R9</f>
        <v>0</v>
      </c>
      <c r="PK2" s="13">
        <f>'地区投向、行业投向（纵版）'!S9</f>
        <v>0</v>
      </c>
      <c r="PL2" s="13">
        <f>'地区投向、行业投向（纵版）'!T9</f>
        <v>0</v>
      </c>
      <c r="PM2" s="13">
        <f>'地区投向、行业投向（纵版）'!U9</f>
        <v>0</v>
      </c>
      <c r="PN2" s="13">
        <f>'地区投向、行业投向（纵版）'!V9</f>
        <v>0</v>
      </c>
      <c r="PO2" s="13" t="str">
        <f>'地区投向、行业投向（纵版）'!L10</f>
        <v>    电力、热力、燃气及水生产和供应业</v>
      </c>
      <c r="PP2" s="13">
        <f>'地区投向、行业投向（纵版）'!M10</f>
        <v>0</v>
      </c>
      <c r="PQ2" s="13">
        <f>'地区投向、行业投向（纵版）'!N10</f>
        <v>0</v>
      </c>
      <c r="PR2" s="13">
        <f>'地区投向、行业投向（纵版）'!O10</f>
        <v>0</v>
      </c>
      <c r="PS2" s="13">
        <f>'地区投向、行业投向（纵版）'!P10</f>
        <v>0</v>
      </c>
      <c r="PT2" s="13">
        <f>'地区投向、行业投向（纵版）'!Q10</f>
        <v>0</v>
      </c>
      <c r="PU2" s="13">
        <f>'地区投向、行业投向（纵版）'!R10</f>
        <v>0</v>
      </c>
      <c r="PV2" s="13">
        <f>'地区投向、行业投向（纵版）'!S10</f>
        <v>0</v>
      </c>
      <c r="PW2" s="13">
        <f>'地区投向、行业投向（纵版）'!T10</f>
        <v>0</v>
      </c>
      <c r="PX2" s="13">
        <f>'地区投向、行业投向（纵版）'!U10</f>
        <v>0</v>
      </c>
      <c r="PY2" s="13">
        <f>'地区投向、行业投向（纵版）'!V10</f>
        <v>0</v>
      </c>
      <c r="PZ2" s="13" t="str">
        <f>'地区投向、行业投向（纵版）'!L11</f>
        <v>    建筑业</v>
      </c>
      <c r="QA2" s="13">
        <f>'地区投向、行业投向（纵版）'!M11</f>
        <v>0</v>
      </c>
      <c r="QB2" s="13">
        <f>'地区投向、行业投向（纵版）'!N11</f>
        <v>0</v>
      </c>
      <c r="QC2" s="13">
        <f>'地区投向、行业投向（纵版）'!O11</f>
        <v>0</v>
      </c>
      <c r="QD2" s="13">
        <f>'地区投向、行业投向（纵版）'!P11</f>
        <v>0</v>
      </c>
      <c r="QE2" s="13">
        <f>'地区投向、行业投向（纵版）'!Q11</f>
        <v>0</v>
      </c>
      <c r="QF2" s="13">
        <f>'地区投向、行业投向（纵版）'!R11</f>
        <v>0</v>
      </c>
      <c r="QG2" s="13">
        <f>'地区投向、行业投向（纵版）'!S11</f>
        <v>0</v>
      </c>
      <c r="QH2" s="13">
        <f>'地区投向、行业投向（纵版）'!T11</f>
        <v>0</v>
      </c>
      <c r="QI2" s="13">
        <f>'地区投向、行业投向（纵版）'!U11</f>
        <v>0</v>
      </c>
      <c r="QJ2" s="13">
        <f>'地区投向、行业投向（纵版）'!V11</f>
        <v>0</v>
      </c>
      <c r="QK2" s="13" t="str">
        <f>'地区投向、行业投向（纵版）'!L12</f>
        <v>    批发和零售业</v>
      </c>
      <c r="QL2" s="13">
        <f>'地区投向、行业投向（纵版）'!M12</f>
        <v>0</v>
      </c>
      <c r="QM2" s="13">
        <f>'地区投向、行业投向（纵版）'!N12</f>
        <v>0</v>
      </c>
      <c r="QN2" s="13">
        <f>'地区投向、行业投向（纵版）'!O12</f>
        <v>0</v>
      </c>
      <c r="QO2" s="13">
        <f>'地区投向、行业投向（纵版）'!P12</f>
        <v>0</v>
      </c>
      <c r="QP2" s="13">
        <f>'地区投向、行业投向（纵版）'!Q12</f>
        <v>0</v>
      </c>
      <c r="QQ2" s="13">
        <f>'地区投向、行业投向（纵版）'!R12</f>
        <v>0</v>
      </c>
      <c r="QR2" s="13">
        <f>'地区投向、行业投向（纵版）'!S12</f>
        <v>0</v>
      </c>
      <c r="QS2" s="13">
        <f>'地区投向、行业投向（纵版）'!T12</f>
        <v>0</v>
      </c>
      <c r="QT2" s="13">
        <f>'地区投向、行业投向（纵版）'!U12</f>
        <v>0</v>
      </c>
      <c r="QU2" s="13">
        <f>'地区投向、行业投向（纵版）'!V12</f>
        <v>0</v>
      </c>
      <c r="QV2" s="13" t="str">
        <f>'地区投向、行业投向（纵版）'!L13</f>
        <v>    交通运输、仓储和邮政业</v>
      </c>
      <c r="QW2" s="13">
        <f>'地区投向、行业投向（纵版）'!M13</f>
        <v>0</v>
      </c>
      <c r="QX2" s="13">
        <f>'地区投向、行业投向（纵版）'!N13</f>
        <v>0</v>
      </c>
      <c r="QY2" s="13">
        <f>'地区投向、行业投向（纵版）'!O13</f>
        <v>0</v>
      </c>
      <c r="QZ2" s="13">
        <f>'地区投向、行业投向（纵版）'!P13</f>
        <v>0</v>
      </c>
      <c r="RA2" s="13">
        <f>'地区投向、行业投向（纵版）'!Q13</f>
        <v>0</v>
      </c>
      <c r="RB2" s="13">
        <f>'地区投向、行业投向（纵版）'!R13</f>
        <v>0</v>
      </c>
      <c r="RC2" s="13">
        <f>'地区投向、行业投向（纵版）'!S13</f>
        <v>0</v>
      </c>
      <c r="RD2" s="13">
        <f>'地区投向、行业投向（纵版）'!T13</f>
        <v>0</v>
      </c>
      <c r="RE2" s="13">
        <f>'地区投向、行业投向（纵版）'!U13</f>
        <v>0</v>
      </c>
      <c r="RF2" s="13">
        <f>'地区投向、行业投向（纵版）'!V13</f>
        <v>0</v>
      </c>
      <c r="RG2" s="13" t="str">
        <f>'地区投向、行业投向（纵版）'!L14</f>
        <v>    住宿和餐饮业</v>
      </c>
      <c r="RH2" s="13">
        <f>'地区投向、行业投向（纵版）'!M14</f>
        <v>0</v>
      </c>
      <c r="RI2" s="13">
        <f>'地区投向、行业投向（纵版）'!N14</f>
        <v>0</v>
      </c>
      <c r="RJ2" s="13">
        <f>'地区投向、行业投向（纵版）'!O14</f>
        <v>0</v>
      </c>
      <c r="RK2" s="13">
        <f>'地区投向、行业投向（纵版）'!P14</f>
        <v>0</v>
      </c>
      <c r="RL2" s="13">
        <f>'地区投向、行业投向（纵版）'!Q14</f>
        <v>0</v>
      </c>
      <c r="RM2" s="13">
        <f>'地区投向、行业投向（纵版）'!R14</f>
        <v>0</v>
      </c>
      <c r="RN2" s="13">
        <f>'地区投向、行业投向（纵版）'!S14</f>
        <v>0</v>
      </c>
      <c r="RO2" s="13">
        <f>'地区投向、行业投向（纵版）'!T14</f>
        <v>0</v>
      </c>
      <c r="RP2" s="13">
        <f>'地区投向、行业投向（纵版）'!U14</f>
        <v>0</v>
      </c>
      <c r="RQ2" s="13">
        <f>'地区投向、行业投向（纵版）'!V14</f>
        <v>0</v>
      </c>
      <c r="RR2" s="13" t="str">
        <f>'地区投向、行业投向（纵版）'!L15</f>
        <v>    信息传输、软件和信息技术服务业</v>
      </c>
      <c r="RS2" s="13">
        <f>'地区投向、行业投向（纵版）'!M15</f>
        <v>0</v>
      </c>
      <c r="RT2" s="13">
        <f>'地区投向、行业投向（纵版）'!N15</f>
        <v>0</v>
      </c>
      <c r="RU2" s="13">
        <f>'地区投向、行业投向（纵版）'!O15</f>
        <v>0</v>
      </c>
      <c r="RV2" s="13">
        <f>'地区投向、行业投向（纵版）'!P15</f>
        <v>0</v>
      </c>
      <c r="RW2" s="13">
        <f>'地区投向、行业投向（纵版）'!Q15</f>
        <v>0</v>
      </c>
      <c r="RX2" s="13">
        <f>'地区投向、行业投向（纵版）'!R15</f>
        <v>0</v>
      </c>
      <c r="RY2" s="13">
        <f>'地区投向、行业投向（纵版）'!S15</f>
        <v>0</v>
      </c>
      <c r="RZ2" s="13">
        <f>'地区投向、行业投向（纵版）'!T15</f>
        <v>0</v>
      </c>
      <c r="SA2" s="13">
        <f>'地区投向、行业投向（纵版）'!U15</f>
        <v>0</v>
      </c>
      <c r="SB2" s="13">
        <f>'地区投向、行业投向（纵版）'!V15</f>
        <v>0</v>
      </c>
      <c r="SC2" s="13" t="str">
        <f>'地区投向、行业投向（纵版）'!L16</f>
        <v>    金融业</v>
      </c>
      <c r="SD2" s="13">
        <f>'地区投向、行业投向（纵版）'!M16</f>
        <v>0</v>
      </c>
      <c r="SE2" s="13">
        <f>'地区投向、行业投向（纵版）'!N16</f>
        <v>0</v>
      </c>
      <c r="SF2" s="13">
        <f>'地区投向、行业投向（纵版）'!O16</f>
        <v>0</v>
      </c>
      <c r="SG2" s="13">
        <f>'地区投向、行业投向（纵版）'!P16</f>
        <v>0</v>
      </c>
      <c r="SH2" s="13">
        <f>'地区投向、行业投向（纵版）'!Q16</f>
        <v>0</v>
      </c>
      <c r="SI2" s="13">
        <f>'地区投向、行业投向（纵版）'!R16</f>
        <v>0</v>
      </c>
      <c r="SJ2" s="13">
        <f>'地区投向、行业投向（纵版）'!S16</f>
        <v>0</v>
      </c>
      <c r="SK2" s="13">
        <f>'地区投向、行业投向（纵版）'!T16</f>
        <v>0</v>
      </c>
      <c r="SL2" s="13">
        <f>'地区投向、行业投向（纵版）'!U16</f>
        <v>0</v>
      </c>
      <c r="SM2" s="13">
        <f>'地区投向、行业投向（纵版）'!V16</f>
        <v>0</v>
      </c>
      <c r="SN2" s="13" t="str">
        <f>'地区投向、行业投向（纵版）'!L17</f>
        <v>    房地产业</v>
      </c>
      <c r="SO2" s="13">
        <f>'地区投向、行业投向（纵版）'!M17</f>
        <v>0</v>
      </c>
      <c r="SP2" s="13">
        <f>'地区投向、行业投向（纵版）'!N17</f>
        <v>0</v>
      </c>
      <c r="SQ2" s="13">
        <f>'地区投向、行业投向（纵版）'!O17</f>
        <v>0</v>
      </c>
      <c r="SR2" s="13">
        <f>'地区投向、行业投向（纵版）'!P17</f>
        <v>0</v>
      </c>
      <c r="SS2" s="13">
        <f>'地区投向、行业投向（纵版）'!Q17</f>
        <v>0</v>
      </c>
      <c r="ST2" s="13">
        <f>'地区投向、行业投向（纵版）'!R17</f>
        <v>0</v>
      </c>
      <c r="SU2" s="13">
        <f>'地区投向、行业投向（纵版）'!S17</f>
        <v>0</v>
      </c>
      <c r="SV2" s="13">
        <f>'地区投向、行业投向（纵版）'!T17</f>
        <v>0</v>
      </c>
      <c r="SW2" s="13">
        <f>'地区投向、行业投向（纵版）'!U17</f>
        <v>0</v>
      </c>
      <c r="SX2" s="13">
        <f>'地区投向、行业投向（纵版）'!V17</f>
        <v>0</v>
      </c>
      <c r="SY2" s="13" t="str">
        <f>'地区投向、行业投向（纵版）'!L18</f>
        <v>    租赁和商务服务业</v>
      </c>
      <c r="SZ2" s="13">
        <f>'地区投向、行业投向（纵版）'!M18</f>
        <v>0</v>
      </c>
      <c r="TA2" s="13">
        <f>'地区投向、行业投向（纵版）'!N18</f>
        <v>0</v>
      </c>
      <c r="TB2" s="13">
        <f>'地区投向、行业投向（纵版）'!O18</f>
        <v>0</v>
      </c>
      <c r="TC2" s="13">
        <f>'地区投向、行业投向（纵版）'!P18</f>
        <v>0</v>
      </c>
      <c r="TD2" s="13">
        <f>'地区投向、行业投向（纵版）'!Q18</f>
        <v>0</v>
      </c>
      <c r="TE2" s="13">
        <f>'地区投向、行业投向（纵版）'!R18</f>
        <v>0</v>
      </c>
      <c r="TF2" s="13">
        <f>'地区投向、行业投向（纵版）'!S18</f>
        <v>0</v>
      </c>
      <c r="TG2" s="13">
        <f>'地区投向、行业投向（纵版）'!T18</f>
        <v>0</v>
      </c>
      <c r="TH2" s="13">
        <f>'地区投向、行业投向（纵版）'!U18</f>
        <v>0</v>
      </c>
      <c r="TI2" s="13">
        <f>'地区投向、行业投向（纵版）'!V18</f>
        <v>0</v>
      </c>
      <c r="TJ2" s="13" t="str">
        <f>'地区投向、行业投向（纵版）'!L19</f>
        <v>    科学研究和技术服务业</v>
      </c>
      <c r="TK2" s="13">
        <f>'地区投向、行业投向（纵版）'!M19</f>
        <v>0</v>
      </c>
      <c r="TL2" s="13">
        <f>'地区投向、行业投向（纵版）'!N19</f>
        <v>0</v>
      </c>
      <c r="TM2" s="13">
        <f>'地区投向、行业投向（纵版）'!O19</f>
        <v>0</v>
      </c>
      <c r="TN2" s="13">
        <f>'地区投向、行业投向（纵版）'!P19</f>
        <v>0</v>
      </c>
      <c r="TO2" s="13">
        <f>'地区投向、行业投向（纵版）'!Q19</f>
        <v>0</v>
      </c>
      <c r="TP2" s="13">
        <f>'地区投向、行业投向（纵版）'!R19</f>
        <v>0</v>
      </c>
      <c r="TQ2" s="13">
        <f>'地区投向、行业投向（纵版）'!S19</f>
        <v>0</v>
      </c>
      <c r="TR2" s="13">
        <f>'地区投向、行业投向（纵版）'!T19</f>
        <v>0</v>
      </c>
      <c r="TS2" s="13">
        <f>'地区投向、行业投向（纵版）'!U19</f>
        <v>0</v>
      </c>
      <c r="TT2" s="13">
        <f>'地区投向、行业投向（纵版）'!V19</f>
        <v>0</v>
      </c>
      <c r="TU2" s="13" t="str">
        <f>'地区投向、行业投向（纵版）'!L20</f>
        <v>    水利、环境和公共设施管理业</v>
      </c>
      <c r="TV2" s="13">
        <f>'地区投向、行业投向（纵版）'!M20</f>
        <v>0</v>
      </c>
      <c r="TW2" s="13">
        <f>'地区投向、行业投向（纵版）'!N20</f>
        <v>0</v>
      </c>
      <c r="TX2" s="13">
        <f>'地区投向、行业投向（纵版）'!O20</f>
        <v>0</v>
      </c>
      <c r="TY2" s="13">
        <f>'地区投向、行业投向（纵版）'!P20</f>
        <v>0</v>
      </c>
      <c r="TZ2" s="13">
        <f>'地区投向、行业投向（纵版）'!Q20</f>
        <v>0</v>
      </c>
      <c r="UA2" s="13">
        <f>'地区投向、行业投向（纵版）'!R20</f>
        <v>0</v>
      </c>
      <c r="UB2" s="13">
        <f>'地区投向、行业投向（纵版）'!S20</f>
        <v>0</v>
      </c>
      <c r="UC2" s="13">
        <f>'地区投向、行业投向（纵版）'!T20</f>
        <v>0</v>
      </c>
      <c r="UD2" s="13">
        <f>'地区投向、行业投向（纵版）'!U20</f>
        <v>0</v>
      </c>
      <c r="UE2" s="13">
        <f>'地区投向、行业投向（纵版）'!V20</f>
        <v>0</v>
      </c>
      <c r="UF2" s="13" t="str">
        <f>'地区投向、行业投向（纵版）'!L21</f>
        <v>    居民服务、修理和其他服务业</v>
      </c>
      <c r="UG2" s="13">
        <f>'地区投向、行业投向（纵版）'!M21</f>
        <v>0</v>
      </c>
      <c r="UH2" s="13">
        <f>'地区投向、行业投向（纵版）'!N21</f>
        <v>0</v>
      </c>
      <c r="UI2" s="13">
        <f>'地区投向、行业投向（纵版）'!O21</f>
        <v>0</v>
      </c>
      <c r="UJ2" s="13">
        <f>'地区投向、行业投向（纵版）'!P21</f>
        <v>0</v>
      </c>
      <c r="UK2" s="13">
        <f>'地区投向、行业投向（纵版）'!Q21</f>
        <v>0</v>
      </c>
      <c r="UL2" s="13">
        <f>'地区投向、行业投向（纵版）'!R21</f>
        <v>0</v>
      </c>
      <c r="UM2" s="13">
        <f>'地区投向、行业投向（纵版）'!S21</f>
        <v>0</v>
      </c>
      <c r="UN2" s="13">
        <f>'地区投向、行业投向（纵版）'!T21</f>
        <v>0</v>
      </c>
      <c r="UO2" s="13">
        <f>'地区投向、行业投向（纵版）'!U21</f>
        <v>0</v>
      </c>
      <c r="UP2" s="13">
        <f>'地区投向、行业投向（纵版）'!V21</f>
        <v>0</v>
      </c>
      <c r="UQ2" s="13" t="str">
        <f>'地区投向、行业投向（纵版）'!L22</f>
        <v>    教育</v>
      </c>
      <c r="UR2" s="13">
        <f>'地区投向、行业投向（纵版）'!M22</f>
        <v>0</v>
      </c>
      <c r="US2" s="13">
        <f>'地区投向、行业投向（纵版）'!N22</f>
        <v>0</v>
      </c>
      <c r="UT2" s="13">
        <f>'地区投向、行业投向（纵版）'!O22</f>
        <v>0</v>
      </c>
      <c r="UU2" s="13">
        <f>'地区投向、行业投向（纵版）'!P22</f>
        <v>0</v>
      </c>
      <c r="UV2" s="13">
        <f>'地区投向、行业投向（纵版）'!Q22</f>
        <v>0</v>
      </c>
      <c r="UW2" s="13">
        <f>'地区投向、行业投向（纵版）'!R22</f>
        <v>0</v>
      </c>
      <c r="UX2" s="13">
        <f>'地区投向、行业投向（纵版）'!S22</f>
        <v>0</v>
      </c>
      <c r="UY2" s="13">
        <f>'地区投向、行业投向（纵版）'!T22</f>
        <v>0</v>
      </c>
      <c r="UZ2" s="13">
        <f>'地区投向、行业投向（纵版）'!U22</f>
        <v>0</v>
      </c>
      <c r="VA2" s="13">
        <f>'地区投向、行业投向（纵版）'!V22</f>
        <v>0</v>
      </c>
      <c r="VB2" s="13" t="str">
        <f>'地区投向、行业投向（纵版）'!L23</f>
        <v>    卫生和社会工作</v>
      </c>
      <c r="VC2" s="13">
        <f>'地区投向、行业投向（纵版）'!M23</f>
        <v>0</v>
      </c>
      <c r="VD2" s="13">
        <f>'地区投向、行业投向（纵版）'!N23</f>
        <v>0</v>
      </c>
      <c r="VE2" s="13">
        <f>'地区投向、行业投向（纵版）'!O23</f>
        <v>0</v>
      </c>
      <c r="VF2" s="13">
        <f>'地区投向、行业投向（纵版）'!P23</f>
        <v>0</v>
      </c>
      <c r="VG2" s="13">
        <f>'地区投向、行业投向（纵版）'!Q23</f>
        <v>0</v>
      </c>
      <c r="VH2" s="13">
        <f>'地区投向、行业投向（纵版）'!R23</f>
        <v>0</v>
      </c>
      <c r="VI2" s="13">
        <f>'地区投向、行业投向（纵版）'!S23</f>
        <v>0</v>
      </c>
      <c r="VJ2" s="13">
        <f>'地区投向、行业投向（纵版）'!T23</f>
        <v>0</v>
      </c>
      <c r="VK2" s="13">
        <f>'地区投向、行业投向（纵版）'!U23</f>
        <v>0</v>
      </c>
      <c r="VL2" s="13">
        <f>'地区投向、行业投向（纵版）'!V23</f>
        <v>0</v>
      </c>
      <c r="VM2" s="13" t="str">
        <f>'地区投向、行业投向（纵版）'!L24</f>
        <v>    文化、体育和娱乐业</v>
      </c>
      <c r="VN2" s="13">
        <f>'地区投向、行业投向（纵版）'!M24</f>
        <v>0</v>
      </c>
      <c r="VO2" s="13">
        <f>'地区投向、行业投向（纵版）'!N24</f>
        <v>0</v>
      </c>
      <c r="VP2" s="13">
        <f>'地区投向、行业投向（纵版）'!O24</f>
        <v>0</v>
      </c>
      <c r="VQ2" s="13">
        <f>'地区投向、行业投向（纵版）'!P24</f>
        <v>0</v>
      </c>
      <c r="VR2" s="13">
        <f>'地区投向、行业投向（纵版）'!Q24</f>
        <v>0</v>
      </c>
      <c r="VS2" s="13">
        <f>'地区投向、行业投向（纵版）'!R24</f>
        <v>0</v>
      </c>
      <c r="VT2" s="13">
        <f>'地区投向、行业投向（纵版）'!S24</f>
        <v>0</v>
      </c>
      <c r="VU2" s="13">
        <f>'地区投向、行业投向（纵版）'!T24</f>
        <v>0</v>
      </c>
      <c r="VV2" s="13">
        <f>'地区投向、行业投向（纵版）'!U24</f>
        <v>0</v>
      </c>
      <c r="VW2" s="13">
        <f>'地区投向、行业投向（纵版）'!V24</f>
        <v>0</v>
      </c>
      <c r="VX2" s="13" t="str">
        <f>'地区投向、行业投向（纵版）'!L25</f>
        <v>    公共管理、社会保障和社会组织</v>
      </c>
      <c r="VY2" s="13">
        <f>'地区投向、行业投向（纵版）'!M25</f>
        <v>0</v>
      </c>
      <c r="VZ2" s="13">
        <f>'地区投向、行业投向（纵版）'!N25</f>
        <v>0</v>
      </c>
      <c r="WA2" s="13">
        <f>'地区投向、行业投向（纵版）'!O25</f>
        <v>0</v>
      </c>
      <c r="WB2" s="13">
        <f>'地区投向、行业投向（纵版）'!P25</f>
        <v>0</v>
      </c>
      <c r="WC2" s="13">
        <f>'地区投向、行业投向（纵版）'!Q25</f>
        <v>0</v>
      </c>
      <c r="WD2" s="13">
        <f>'地区投向、行业投向（纵版）'!R25</f>
        <v>0</v>
      </c>
      <c r="WE2" s="13">
        <f>'地区投向、行业投向（纵版）'!S25</f>
        <v>0</v>
      </c>
      <c r="WF2" s="13">
        <f>'地区投向、行业投向（纵版）'!T25</f>
        <v>0</v>
      </c>
      <c r="WG2" s="13">
        <f>'地区投向、行业投向（纵版）'!U25</f>
        <v>0</v>
      </c>
      <c r="WH2" s="13">
        <f>'地区投向、行业投向（纵版）'!V25</f>
        <v>0</v>
      </c>
      <c r="WI2" s="13" t="str">
        <f>'地区投向、行业投向（纵版）'!L26</f>
        <v>    国际组织</v>
      </c>
      <c r="WJ2" s="13">
        <f>'地区投向、行业投向（纵版）'!M26</f>
        <v>0</v>
      </c>
      <c r="WK2" s="13">
        <f>'地区投向、行业投向（纵版）'!N26</f>
        <v>0</v>
      </c>
      <c r="WL2" s="13">
        <f>'地区投向、行业投向（纵版）'!O26</f>
        <v>0</v>
      </c>
      <c r="WM2" s="13">
        <f>'地区投向、行业投向（纵版）'!P26</f>
        <v>0</v>
      </c>
      <c r="WN2" s="13">
        <f>'地区投向、行业投向（纵版）'!Q26</f>
        <v>0</v>
      </c>
      <c r="WO2" s="13">
        <f>'地区投向、行业投向（纵版）'!R26</f>
        <v>0</v>
      </c>
      <c r="WP2" s="13">
        <f>'地区投向、行业投向（纵版）'!S26</f>
        <v>0</v>
      </c>
      <c r="WQ2" s="13">
        <f>'地区投向、行业投向（纵版）'!T26</f>
        <v>0</v>
      </c>
      <c r="WR2" s="13">
        <f>'地区投向、行业投向（纵版）'!U26</f>
        <v>0</v>
      </c>
      <c r="WS2" s="13">
        <f>'地区投向、行业投向（纵版）'!V26</f>
        <v>0</v>
      </c>
      <c r="WT2" s="13" t="str">
        <f>'地区投向、行业投向（纵版）'!L27</f>
        <v>    境内个人</v>
      </c>
      <c r="WU2" s="13">
        <f>'地区投向、行业投向（纵版）'!M27</f>
        <v>0</v>
      </c>
      <c r="WV2" s="13">
        <f>'地区投向、行业投向（纵版）'!N27</f>
        <v>0</v>
      </c>
      <c r="WW2" s="13">
        <f>'地区投向、行业投向（纵版）'!O27</f>
        <v>0</v>
      </c>
      <c r="WX2" s="13">
        <f>'地区投向、行业投向（纵版）'!P27</f>
        <v>0</v>
      </c>
      <c r="WY2" s="13">
        <f>'地区投向、行业投向（纵版）'!Q27</f>
        <v>0</v>
      </c>
      <c r="WZ2" s="13">
        <f>'地区投向、行业投向（纵版）'!R27</f>
        <v>0</v>
      </c>
      <c r="XA2" s="13">
        <f>'地区投向、行业投向（纵版）'!S27</f>
        <v>0</v>
      </c>
      <c r="XB2" s="13">
        <f>'地区投向、行业投向（纵版）'!T27</f>
        <v>0</v>
      </c>
      <c r="XC2" s="13">
        <f>'地区投向、行业投向（纵版）'!U27</f>
        <v>0</v>
      </c>
      <c r="XD2" s="13">
        <f>'地区投向、行业投向（纵版）'!V27</f>
        <v>0</v>
      </c>
      <c r="XE2" s="13" t="str">
        <f>'地区投向、行业投向（纵版）'!L28</f>
        <v>        其中：个体工商户</v>
      </c>
      <c r="XF2" s="13">
        <f>'地区投向、行业投向（纵版）'!M28</f>
        <v>0</v>
      </c>
      <c r="XG2" s="13">
        <f>'地区投向、行业投向（纵版）'!N28</f>
        <v>0</v>
      </c>
      <c r="XH2" s="13">
        <f>'地区投向、行业投向（纵版）'!O28</f>
        <v>0</v>
      </c>
      <c r="XI2" s="13">
        <f>'地区投向、行业投向（纵版）'!P28</f>
        <v>0</v>
      </c>
      <c r="XJ2" s="13">
        <f>'地区投向、行业投向（纵版）'!Q28</f>
        <v>0</v>
      </c>
      <c r="XK2" s="13">
        <f>'地区投向、行业投向（纵版）'!R28</f>
        <v>0</v>
      </c>
      <c r="XL2" s="13">
        <f>'地区投向、行业投向（纵版）'!S28</f>
        <v>0</v>
      </c>
      <c r="XM2" s="13">
        <f>'地区投向、行业投向（纵版）'!T28</f>
        <v>0</v>
      </c>
      <c r="XN2" s="13">
        <f>'地区投向、行业投向（纵版）'!U28</f>
        <v>0</v>
      </c>
      <c r="XO2" s="13">
        <f>'地区投向、行业投向（纵版）'!V28</f>
        <v>0</v>
      </c>
      <c r="XP2" s="13" t="str">
        <f>'地区投向、行业投向（纵版）'!L29</f>
        <v>              小微企业主</v>
      </c>
      <c r="XQ2" s="13">
        <f>'地区投向、行业投向（纵版）'!M29</f>
        <v>0</v>
      </c>
      <c r="XR2" s="13">
        <f>'地区投向、行业投向（纵版）'!N29</f>
        <v>0</v>
      </c>
      <c r="XS2" s="13">
        <f>'地区投向、行业投向（纵版）'!O29</f>
        <v>0</v>
      </c>
      <c r="XT2" s="13">
        <f>'地区投向、行业投向（纵版）'!P29</f>
        <v>0</v>
      </c>
      <c r="XU2" s="13">
        <f>'地区投向、行业投向（纵版）'!Q29</f>
        <v>0</v>
      </c>
      <c r="XV2" s="13">
        <f>'地区投向、行业投向（纵版）'!R29</f>
        <v>0</v>
      </c>
      <c r="XW2" s="13">
        <f>'地区投向、行业投向（纵版）'!S29</f>
        <v>0</v>
      </c>
      <c r="XX2" s="13">
        <f>'地区投向、行业投向（纵版）'!T29</f>
        <v>0</v>
      </c>
      <c r="XY2" s="13">
        <f>'地区投向、行业投向（纵版）'!U29</f>
        <v>0</v>
      </c>
      <c r="XZ2" s="13">
        <f>'地区投向、行业投向（纵版）'!V29</f>
        <v>0</v>
      </c>
      <c r="YA2" s="13" t="str">
        <f>'地区投向、行业投向（纵版）'!L30</f>
        <v>    境外</v>
      </c>
      <c r="YB2" s="13">
        <f>'地区投向、行业投向（纵版）'!M30</f>
        <v>0</v>
      </c>
      <c r="YC2" s="13">
        <f>'地区投向、行业投向（纵版）'!N30</f>
        <v>0</v>
      </c>
      <c r="YD2" s="13">
        <f>'地区投向、行业投向（纵版）'!O30</f>
        <v>0</v>
      </c>
      <c r="YE2" s="13">
        <f>'地区投向、行业投向（纵版）'!P30</f>
        <v>0</v>
      </c>
      <c r="YF2" s="13">
        <f>'地区投向、行业投向（纵版）'!Q30</f>
        <v>0</v>
      </c>
      <c r="YG2" s="13">
        <f>'地区投向、行业投向（纵版）'!R30</f>
        <v>0</v>
      </c>
      <c r="YH2" s="13">
        <f>'地区投向、行业投向（纵版）'!S30</f>
        <v>0</v>
      </c>
      <c r="YI2" s="13">
        <f>'地区投向、行业投向（纵版）'!T30</f>
        <v>0</v>
      </c>
      <c r="YJ2" s="13">
        <f>'地区投向、行业投向（纵版）'!U30</f>
        <v>0</v>
      </c>
      <c r="YK2" s="13">
        <f>'地区投向、行业投向（纵版）'!V30</f>
        <v>0</v>
      </c>
      <c r="YL2" s="13" t="str">
        <f>'地区投向、行业投向（纵版）'!L31</f>
        <v>行业合计</v>
      </c>
      <c r="YM2" s="13">
        <f>'地区投向、行业投向（纵版）'!M31</f>
        <v>0</v>
      </c>
      <c r="YN2" s="13">
        <f>'地区投向、行业投向（纵版）'!N31</f>
        <v>0</v>
      </c>
      <c r="YO2" s="13">
        <f>'地区投向、行业投向（纵版）'!O31</f>
        <v>0</v>
      </c>
      <c r="YP2" s="13">
        <f>'地区投向、行业投向（纵版）'!P31</f>
        <v>0</v>
      </c>
      <c r="YQ2" s="13">
        <f>'地区投向、行业投向（纵版）'!Q31</f>
        <v>0</v>
      </c>
      <c r="YR2" s="13">
        <f>'地区投向、行业投向（纵版）'!R31</f>
        <v>0</v>
      </c>
      <c r="YS2" s="13">
        <f>'地区投向、行业投向（纵版）'!S31</f>
        <v>0</v>
      </c>
      <c r="YT2" s="13">
        <f>'地区投向、行业投向（纵版）'!T31</f>
        <v>0</v>
      </c>
      <c r="YU2" s="13">
        <f>'地区投向、行业投向（纵版）'!U31</f>
        <v>0</v>
      </c>
      <c r="YV2" s="13">
        <f>'地区投向、行业投向（纵版）'!V31</f>
        <v>0</v>
      </c>
    </row>
    <row r="3" s="5" customFormat="1"/>
    <row r="4" s="5" customFormat="1"/>
    <row r="5" s="5" customFormat="1"/>
    <row r="6" s="5" customFormat="1"/>
    <row r="7" s="5" customFormat="1"/>
  </sheetData>
  <sheetProtection sheet="1" objects="1"/>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7"/>
  <sheetViews>
    <sheetView zoomScale="50" zoomScaleNormal="50" workbookViewId="0">
      <selection activeCell="A1" sqref="A1"/>
    </sheetView>
  </sheetViews>
  <sheetFormatPr defaultColWidth="9" defaultRowHeight="15.75" outlineLevelRow="6"/>
  <cols>
    <col min="1" max="1" width="17.4" customWidth="1"/>
    <col min="2" max="3" width="8.5" style="6" customWidth="1"/>
    <col min="4" max="5" width="11" customWidth="1"/>
    <col min="6" max="7" width="8.5" style="6" customWidth="1"/>
    <col min="8" max="9" width="11" customWidth="1"/>
    <col min="10" max="11" width="8.5" customWidth="1"/>
    <col min="12" max="13" width="11" customWidth="1"/>
    <col min="14" max="15" width="8.5" customWidth="1"/>
    <col min="16" max="17" width="11" customWidth="1"/>
    <col min="18" max="19" width="8.5" customWidth="1"/>
    <col min="20" max="21" width="11" customWidth="1"/>
    <col min="22" max="23" width="8.5" customWidth="1"/>
  </cols>
  <sheetData>
    <row r="1" s="3" customFormat="1" ht="123" customHeight="1" spans="1:26">
      <c r="A1" s="7" t="s">
        <v>207</v>
      </c>
      <c r="B1" s="8" t="s">
        <v>948</v>
      </c>
      <c r="C1" s="8" t="s">
        <v>949</v>
      </c>
      <c r="D1" s="9" t="s">
        <v>950</v>
      </c>
      <c r="E1" s="9" t="s">
        <v>951</v>
      </c>
      <c r="F1" s="8" t="s">
        <v>952</v>
      </c>
      <c r="G1" s="8" t="s">
        <v>953</v>
      </c>
      <c r="H1" s="9" t="s">
        <v>954</v>
      </c>
      <c r="I1" s="9" t="s">
        <v>955</v>
      </c>
      <c r="J1" s="8" t="s">
        <v>956</v>
      </c>
      <c r="K1" s="8" t="s">
        <v>957</v>
      </c>
      <c r="L1" s="9" t="s">
        <v>958</v>
      </c>
      <c r="M1" s="9" t="s">
        <v>959</v>
      </c>
      <c r="N1" s="8" t="s">
        <v>960</v>
      </c>
      <c r="O1" s="8" t="s">
        <v>961</v>
      </c>
      <c r="P1" s="9" t="s">
        <v>962</v>
      </c>
      <c r="Q1" s="9" t="s">
        <v>963</v>
      </c>
      <c r="R1" s="8" t="s">
        <v>964</v>
      </c>
      <c r="S1" s="8" t="s">
        <v>965</v>
      </c>
      <c r="T1" s="9" t="s">
        <v>960</v>
      </c>
      <c r="U1" s="9" t="s">
        <v>961</v>
      </c>
      <c r="V1" s="8" t="s">
        <v>962</v>
      </c>
      <c r="W1" s="8" t="s">
        <v>963</v>
      </c>
      <c r="X1" s="11" t="s">
        <v>196</v>
      </c>
      <c r="Y1" s="11" t="s">
        <v>966</v>
      </c>
      <c r="Z1" s="11" t="s">
        <v>967</v>
      </c>
    </row>
    <row r="2" s="4" customFormat="1" ht="52.9" spans="1:26">
      <c r="A2" s="4" t="str">
        <f>'设备更新投放（纵版）'!B2</f>
        <v>xxx有限公司</v>
      </c>
      <c r="B2" s="4">
        <f>'设备更新投放（纵版）'!B4</f>
        <v>0</v>
      </c>
      <c r="C2" s="4">
        <f>'设备更新投放（纵版）'!C4</f>
        <v>0</v>
      </c>
      <c r="D2" s="4">
        <f>'设备更新投放（纵版）'!B5</f>
        <v>0</v>
      </c>
      <c r="E2" s="4">
        <f>'设备更新投放（纵版）'!C5</f>
        <v>0</v>
      </c>
      <c r="F2" s="4">
        <f>'设备更新投放（纵版）'!B6</f>
        <v>0</v>
      </c>
      <c r="G2" s="4">
        <f>'设备更新投放（纵版）'!C6</f>
        <v>0</v>
      </c>
      <c r="H2" s="4">
        <f>'设备更新投放（纵版）'!B7</f>
        <v>0</v>
      </c>
      <c r="I2" s="4">
        <f>'设备更新投放（纵版）'!C7</f>
        <v>0</v>
      </c>
      <c r="J2" s="4">
        <f>'设备更新投放（纵版）'!B8</f>
        <v>0</v>
      </c>
      <c r="K2" s="4">
        <f>'设备更新投放（纵版）'!C8</f>
        <v>0</v>
      </c>
      <c r="L2" s="4">
        <f>'设备更新投放（纵版）'!B9</f>
        <v>0</v>
      </c>
      <c r="M2" s="4">
        <f>'设备更新投放（纵版）'!C9</f>
        <v>0</v>
      </c>
      <c r="N2" s="4">
        <f>'设备更新投放（纵版）'!B10</f>
        <v>0</v>
      </c>
      <c r="O2" s="4">
        <f>'设备更新投放（纵版）'!C10</f>
        <v>0</v>
      </c>
      <c r="P2" s="4">
        <f>'设备更新投放（纵版）'!B11</f>
        <v>0</v>
      </c>
      <c r="Q2" s="4">
        <f>'设备更新投放（纵版）'!C11</f>
        <v>0</v>
      </c>
      <c r="R2" s="4">
        <f>'设备更新投放（纵版）'!B12</f>
        <v>0</v>
      </c>
      <c r="S2" s="4">
        <f>'设备更新投放（纵版）'!C12</f>
        <v>0</v>
      </c>
      <c r="T2" s="4">
        <f>'设备更新投放（纵版）'!B13</f>
        <v>0</v>
      </c>
      <c r="U2" s="4">
        <f>'设备更新投放（纵版）'!C13</f>
        <v>0</v>
      </c>
      <c r="V2" s="4">
        <f>'设备更新投放（纵版）'!B14</f>
        <v>0</v>
      </c>
      <c r="W2" s="4">
        <f>'设备更新投放（纵版）'!C14</f>
        <v>0</v>
      </c>
      <c r="X2" s="4" t="str">
        <f>'设备更新投放（纵版）'!E4</f>
        <v>设备类租赁业务余额</v>
      </c>
      <c r="Y2" s="4">
        <f>'设备更新投放（纵版）'!F4</f>
        <v>0</v>
      </c>
      <c r="Z2" s="4">
        <f>'设备更新投放（纵版）'!G4</f>
        <v>0</v>
      </c>
    </row>
    <row r="3" s="5" customFormat="1" spans="2:23">
      <c r="B3" s="10"/>
      <c r="C3" s="10"/>
      <c r="F3" s="10"/>
      <c r="G3" s="10"/>
      <c r="J3" s="10"/>
      <c r="K3" s="10"/>
      <c r="N3" s="10"/>
      <c r="O3" s="10"/>
      <c r="R3" s="10"/>
      <c r="S3" s="10"/>
      <c r="V3" s="10"/>
      <c r="W3" s="10"/>
    </row>
    <row r="4" s="5" customFormat="1" spans="2:23">
      <c r="B4" s="10"/>
      <c r="C4" s="10"/>
      <c r="F4" s="10"/>
      <c r="G4" s="10"/>
      <c r="J4" s="10"/>
      <c r="K4" s="10"/>
      <c r="N4" s="10"/>
      <c r="O4" s="10"/>
      <c r="R4" s="10"/>
      <c r="S4" s="10"/>
      <c r="V4" s="10"/>
      <c r="W4" s="10"/>
    </row>
    <row r="5" s="5" customFormat="1" spans="2:23">
      <c r="B5" s="10"/>
      <c r="C5" s="10"/>
      <c r="F5" s="10"/>
      <c r="G5" s="10"/>
      <c r="J5" s="10"/>
      <c r="K5" s="10"/>
      <c r="N5" s="10"/>
      <c r="O5" s="10"/>
      <c r="R5" s="10"/>
      <c r="S5" s="10"/>
      <c r="V5" s="10"/>
      <c r="W5" s="10"/>
    </row>
    <row r="6" s="5" customFormat="1" spans="2:23">
      <c r="B6" s="10"/>
      <c r="C6" s="10"/>
      <c r="F6" s="10"/>
      <c r="G6" s="10"/>
      <c r="J6" s="10"/>
      <c r="K6" s="10"/>
      <c r="N6" s="10"/>
      <c r="O6" s="10"/>
      <c r="R6" s="10"/>
      <c r="S6" s="10"/>
      <c r="V6" s="10"/>
      <c r="W6" s="10"/>
    </row>
    <row r="7" s="5" customFormat="1" spans="2:23">
      <c r="B7" s="10"/>
      <c r="C7" s="10"/>
      <c r="F7" s="10"/>
      <c r="G7" s="10"/>
      <c r="J7" s="10"/>
      <c r="K7" s="10"/>
      <c r="N7" s="10"/>
      <c r="O7" s="10"/>
      <c r="R7" s="10"/>
      <c r="S7" s="10"/>
      <c r="V7" s="10"/>
      <c r="W7" s="10"/>
    </row>
  </sheetData>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0"/>
  <sheetViews>
    <sheetView zoomScale="130" zoomScaleNormal="130" topLeftCell="A7" workbookViewId="0">
      <selection activeCell="A45" sqref="A45:A52"/>
    </sheetView>
  </sheetViews>
  <sheetFormatPr defaultColWidth="9" defaultRowHeight="15.75"/>
  <cols>
    <col min="1" max="1" width="127.7" customWidth="1"/>
  </cols>
  <sheetData>
    <row r="1" spans="1:1">
      <c r="A1" s="1" t="s">
        <v>968</v>
      </c>
    </row>
    <row r="2" spans="1:1">
      <c r="A2" s="1" t="s">
        <v>969</v>
      </c>
    </row>
    <row r="3" ht="31.5" spans="1:1">
      <c r="A3" s="1" t="s">
        <v>970</v>
      </c>
    </row>
    <row r="4" spans="1:1">
      <c r="A4" s="1" t="s">
        <v>971</v>
      </c>
    </row>
    <row r="5" ht="31.5" spans="1:1">
      <c r="A5" s="1" t="s">
        <v>972</v>
      </c>
    </row>
    <row r="6" spans="1:1">
      <c r="A6" s="1" t="s">
        <v>973</v>
      </c>
    </row>
    <row r="7" ht="31.5" spans="1:1">
      <c r="A7" s="1" t="s">
        <v>974</v>
      </c>
    </row>
    <row r="8" spans="1:1">
      <c r="A8" s="1" t="s">
        <v>975</v>
      </c>
    </row>
    <row r="9" spans="1:1">
      <c r="A9" s="1" t="s">
        <v>976</v>
      </c>
    </row>
    <row r="10" spans="1:1">
      <c r="A10" s="1" t="s">
        <v>977</v>
      </c>
    </row>
    <row r="11" spans="1:1">
      <c r="A11" s="1" t="s">
        <v>978</v>
      </c>
    </row>
    <row r="12" ht="31.5" spans="1:1">
      <c r="A12" s="1" t="s">
        <v>979</v>
      </c>
    </row>
    <row r="13" spans="1:1">
      <c r="A13" s="1" t="s">
        <v>980</v>
      </c>
    </row>
    <row r="14" spans="1:1">
      <c r="A14" s="1" t="s">
        <v>981</v>
      </c>
    </row>
    <row r="15" spans="1:1">
      <c r="A15" s="1" t="s">
        <v>982</v>
      </c>
    </row>
    <row r="16" spans="1:1">
      <c r="A16" s="1" t="s">
        <v>983</v>
      </c>
    </row>
    <row r="17" spans="1:1">
      <c r="A17" s="1" t="s">
        <v>984</v>
      </c>
    </row>
    <row r="18" spans="1:1">
      <c r="A18" s="1" t="s">
        <v>985</v>
      </c>
    </row>
    <row r="19" spans="1:1">
      <c r="A19" s="1" t="s">
        <v>986</v>
      </c>
    </row>
    <row r="20" spans="1:1">
      <c r="A20" s="1" t="s">
        <v>987</v>
      </c>
    </row>
    <row r="21" spans="1:1">
      <c r="A21" s="1" t="s">
        <v>988</v>
      </c>
    </row>
    <row r="22" spans="1:1">
      <c r="A22" s="1" t="s">
        <v>989</v>
      </c>
    </row>
    <row r="23" spans="1:1">
      <c r="A23" s="1" t="s">
        <v>990</v>
      </c>
    </row>
    <row r="24" spans="1:1">
      <c r="A24" s="1" t="s">
        <v>991</v>
      </c>
    </row>
    <row r="25" spans="1:1">
      <c r="A25" s="1" t="s">
        <v>992</v>
      </c>
    </row>
    <row r="26" spans="1:1">
      <c r="A26" s="1" t="s">
        <v>993</v>
      </c>
    </row>
    <row r="27" spans="1:1">
      <c r="A27" s="1" t="s">
        <v>994</v>
      </c>
    </row>
    <row r="28" spans="1:1">
      <c r="A28" s="1" t="s">
        <v>995</v>
      </c>
    </row>
    <row r="29" spans="1:1">
      <c r="A29" s="1" t="s">
        <v>996</v>
      </c>
    </row>
    <row r="30" spans="1:1">
      <c r="A30" s="1" t="s">
        <v>997</v>
      </c>
    </row>
    <row r="31" spans="1:1">
      <c r="A31" s="1" t="s">
        <v>998</v>
      </c>
    </row>
    <row r="32" spans="1:1">
      <c r="A32" s="1" t="s">
        <v>999</v>
      </c>
    </row>
    <row r="33" spans="1:1">
      <c r="A33" s="1" t="s">
        <v>1000</v>
      </c>
    </row>
    <row r="34" spans="1:1">
      <c r="A34" s="1" t="s">
        <v>1001</v>
      </c>
    </row>
    <row r="35" spans="1:1">
      <c r="A35" s="1" t="s">
        <v>1002</v>
      </c>
    </row>
    <row r="36" spans="1:1">
      <c r="A36" s="1" t="s">
        <v>1003</v>
      </c>
    </row>
    <row r="37" spans="1:1">
      <c r="A37" s="1" t="s">
        <v>1004</v>
      </c>
    </row>
    <row r="38" spans="1:1">
      <c r="A38" s="1" t="s">
        <v>1005</v>
      </c>
    </row>
    <row r="39" spans="1:1">
      <c r="A39" s="1" t="s">
        <v>1006</v>
      </c>
    </row>
    <row r="40" spans="1:1">
      <c r="A40" s="2" t="s">
        <v>1007</v>
      </c>
    </row>
  </sheetData>
  <pageMargins left="0.75" right="0.75" top="1" bottom="1" header="0.51" footer="0.51"/>
  <pageSetup paperSize="9" orientation="portrait"/>
  <headerFooter alignWithMargins="0" scaleWithDoc="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6" master="" otherUserPermission="visible"/>
  <rangeList sheetStid="7" master="" otherUserPermission="visible"/>
  <rangeList sheetStid="9" master="" otherUserPermission="visible"/>
  <rangeList sheetStid="10" master="" otherUserPermission="visible"/>
  <rangeList sheetStid="5" master="" otherUserPermission="visible"/>
  <rangeList sheetStid="8" master="" otherUserPermission="visible"/>
  <rangeList sheetStid="11" master="" otherUserPermission="visible"/>
  <rangeList sheetStid="12" master="" otherUserPermission="visible"/>
  <rangeList sheetStid="2"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季度报表（纵版）</vt:lpstr>
      <vt:lpstr>年度报表（纵版）</vt:lpstr>
      <vt:lpstr>地区投向、行业投向（纵版）</vt:lpstr>
      <vt:lpstr>设备更新投放（纵版）</vt:lpstr>
      <vt:lpstr>季度报表（横版）</vt:lpstr>
      <vt:lpstr>年度报表（横版）</vt:lpstr>
      <vt:lpstr>地区投向、行业投向（横版）勿动</vt:lpstr>
      <vt:lpstr>设备更新投放（横版）勿动</vt:lpstr>
      <vt:lpstr>主要名词解释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zhangxiaofei</dc:creator>
  <cp:lastModifiedBy>小风筝_薇</cp:lastModifiedBy>
  <cp:revision>1</cp:revision>
  <dcterms:created xsi:type="dcterms:W3CDTF">2022-03-26T23:24:00Z</dcterms:created>
  <dcterms:modified xsi:type="dcterms:W3CDTF">2025-04-08T02:53:53Z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B933544D6B7343EF8D520736D1228402_13</vt:lpwstr>
  </property>
</Properties>
</file>